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15" yWindow="-30" windowWidth="7845" windowHeight="8445"/>
  </bookViews>
  <sheets>
    <sheet name="總表" sheetId="1" r:id="rId1"/>
    <sheet name="圖書視聽分項" sheetId="2" r:id="rId2"/>
    <sheet name="期刊分項" sheetId="4" r:id="rId3"/>
    <sheet name="報紙分項" sheetId="3" r:id="rId4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3"/>
  <c r="C27" i="2"/>
  <c r="D27"/>
  <c r="C28" s="1"/>
  <c r="E27"/>
  <c r="E28" s="1"/>
  <c r="G27"/>
  <c r="H27"/>
  <c r="I27"/>
  <c r="F27"/>
  <c r="L7"/>
  <c r="D7" i="1" s="1"/>
  <c r="K7" i="2"/>
  <c r="C7" i="1" s="1"/>
  <c r="C7" i="4"/>
  <c r="F7" i="1" s="1"/>
  <c r="C27" i="3"/>
  <c r="E27" i="1"/>
  <c r="C5" i="4"/>
  <c r="F5" i="1"/>
  <c r="L5" i="2"/>
  <c r="D5" i="1" s="1"/>
  <c r="K5" i="2"/>
  <c r="C5" i="1" s="1"/>
  <c r="K26" i="2"/>
  <c r="C26" i="1" s="1"/>
  <c r="L26" i="2"/>
  <c r="D26" i="1" s="1"/>
  <c r="C26" i="4"/>
  <c r="F26" i="1" s="1"/>
  <c r="K3" i="2"/>
  <c r="C3" i="1" s="1"/>
  <c r="K4" i="2"/>
  <c r="C4" i="1" s="1"/>
  <c r="K6" i="2"/>
  <c r="C6" i="1" s="1"/>
  <c r="K8" i="2"/>
  <c r="C8" i="1" s="1"/>
  <c r="K9" i="2"/>
  <c r="C9" i="1" s="1"/>
  <c r="K10" i="2"/>
  <c r="C10" i="1" s="1"/>
  <c r="K11" i="2"/>
  <c r="C11" i="1" s="1"/>
  <c r="K12" i="2"/>
  <c r="C12" i="1" s="1"/>
  <c r="K13" i="2"/>
  <c r="C13" i="1" s="1"/>
  <c r="K14" i="2"/>
  <c r="C14" i="1" s="1"/>
  <c r="K15" i="2"/>
  <c r="C15" i="1" s="1"/>
  <c r="K16" i="2"/>
  <c r="C16" i="1" s="1"/>
  <c r="K17" i="2"/>
  <c r="C17" i="1" s="1"/>
  <c r="K18" i="2"/>
  <c r="C18" i="1" s="1"/>
  <c r="K19" i="2"/>
  <c r="C19" i="1" s="1"/>
  <c r="K20" i="2"/>
  <c r="C20" i="1" s="1"/>
  <c r="K21" i="2"/>
  <c r="C21" i="1" s="1"/>
  <c r="K22" i="2"/>
  <c r="C22" i="1" s="1"/>
  <c r="K23" i="2"/>
  <c r="C23" i="1" s="1"/>
  <c r="K24" i="2"/>
  <c r="C24" i="1" s="1"/>
  <c r="K25" i="2"/>
  <c r="C25" i="1" s="1"/>
  <c r="L3" i="2"/>
  <c r="L4"/>
  <c r="D4" i="1" s="1"/>
  <c r="L6" i="2"/>
  <c r="D6" i="1" s="1"/>
  <c r="L8" i="2"/>
  <c r="D8" i="1" s="1"/>
  <c r="L9" i="2"/>
  <c r="D9" i="1" s="1"/>
  <c r="L10" i="2"/>
  <c r="D10" i="1" s="1"/>
  <c r="L11" i="2"/>
  <c r="D11" i="1" s="1"/>
  <c r="L12" i="2"/>
  <c r="D12" i="1" s="1"/>
  <c r="L13" i="2"/>
  <c r="D13" i="1" s="1"/>
  <c r="L14" i="2"/>
  <c r="D14" i="1" s="1"/>
  <c r="L15" i="2"/>
  <c r="D15" i="1" s="1"/>
  <c r="L16" i="2"/>
  <c r="D16" i="1" s="1"/>
  <c r="L17" i="2"/>
  <c r="D17" i="1" s="1"/>
  <c r="L18" i="2"/>
  <c r="D18" i="1" s="1"/>
  <c r="L19" i="2"/>
  <c r="D19" i="1" s="1"/>
  <c r="L20" i="2"/>
  <c r="D20" i="1" s="1"/>
  <c r="L21" i="2"/>
  <c r="D21" i="1" s="1"/>
  <c r="L22" i="2"/>
  <c r="D22" i="1" s="1"/>
  <c r="L23" i="2"/>
  <c r="D23" i="1" s="1"/>
  <c r="L24" i="2"/>
  <c r="D24" i="1" s="1"/>
  <c r="L25" i="2"/>
  <c r="D25" i="1" s="1"/>
  <c r="C3" i="4"/>
  <c r="F3" i="1" s="1"/>
  <c r="C4" i="4"/>
  <c r="F4" i="1"/>
  <c r="C6" i="4"/>
  <c r="F6" i="1" s="1"/>
  <c r="C8" i="4"/>
  <c r="F8" i="1" s="1"/>
  <c r="C9" i="4"/>
  <c r="F9" i="1" s="1"/>
  <c r="C10" i="4"/>
  <c r="F10" i="1"/>
  <c r="C11" i="4"/>
  <c r="F11" i="1" s="1"/>
  <c r="C12" i="4"/>
  <c r="F12" i="1" s="1"/>
  <c r="C13" i="4"/>
  <c r="F13" i="1" s="1"/>
  <c r="C14" i="4"/>
  <c r="F14" i="1"/>
  <c r="C15" i="4"/>
  <c r="F15" i="1" s="1"/>
  <c r="C16" i="4"/>
  <c r="F16" i="1" s="1"/>
  <c r="C17" i="4"/>
  <c r="F17" i="1" s="1"/>
  <c r="C18" i="4"/>
  <c r="F18" i="1"/>
  <c r="C19" i="4"/>
  <c r="F19" i="1" s="1"/>
  <c r="C20" i="4"/>
  <c r="F20" i="1" s="1"/>
  <c r="C21" i="4"/>
  <c r="F21" i="1" s="1"/>
  <c r="C22" i="4"/>
  <c r="F22" i="1"/>
  <c r="C23" i="4"/>
  <c r="F23" i="1" s="1"/>
  <c r="C24" i="4"/>
  <c r="F24" i="1" s="1"/>
  <c r="C25" i="4"/>
  <c r="F25" i="1" s="1"/>
  <c r="K27"/>
  <c r="G8" i="4"/>
  <c r="G38" s="1"/>
  <c r="G9"/>
  <c r="G10"/>
  <c r="G11"/>
  <c r="G12"/>
  <c r="G13"/>
  <c r="G15"/>
  <c r="G16"/>
  <c r="G18"/>
  <c r="G19"/>
  <c r="G20"/>
  <c r="G21"/>
  <c r="G23"/>
  <c r="G24"/>
  <c r="G26"/>
  <c r="G27"/>
  <c r="G28"/>
  <c r="G29"/>
  <c r="G30"/>
  <c r="G34"/>
  <c r="G35"/>
  <c r="G36"/>
  <c r="F38"/>
  <c r="E38"/>
  <c r="C27"/>
  <c r="F27" i="1" s="1"/>
  <c r="H28" i="2"/>
  <c r="F28" l="1"/>
  <c r="G26" i="1"/>
  <c r="G24"/>
  <c r="G20"/>
  <c r="G12"/>
  <c r="G7"/>
  <c r="G21"/>
  <c r="G17"/>
  <c r="G13"/>
  <c r="L27" i="2"/>
  <c r="G22" i="1"/>
  <c r="G4"/>
  <c r="G23"/>
  <c r="G15"/>
  <c r="G11"/>
  <c r="G6"/>
  <c r="D3"/>
  <c r="D27" s="1"/>
  <c r="G25"/>
  <c r="G19"/>
  <c r="G9"/>
  <c r="G18"/>
  <c r="G16"/>
  <c r="G14"/>
  <c r="G10"/>
  <c r="G8"/>
  <c r="C27"/>
  <c r="G5"/>
  <c r="K27" i="2"/>
  <c r="G27" i="1" l="1"/>
  <c r="H25" s="1"/>
  <c r="G3"/>
  <c r="J22" l="1"/>
  <c r="J15"/>
  <c r="J17"/>
  <c r="H22"/>
  <c r="H23"/>
  <c r="J3"/>
  <c r="H11"/>
  <c r="H12"/>
  <c r="H27"/>
  <c r="H21"/>
  <c r="H15"/>
  <c r="H10"/>
  <c r="I27"/>
  <c r="H4"/>
  <c r="H5"/>
  <c r="H26"/>
  <c r="H18"/>
  <c r="H6"/>
  <c r="H24"/>
  <c r="H16"/>
  <c r="H20"/>
  <c r="H14"/>
  <c r="H13"/>
  <c r="H3"/>
  <c r="H7"/>
  <c r="H19"/>
  <c r="H8"/>
  <c r="H9"/>
  <c r="H17"/>
  <c r="J27" l="1"/>
  <c r="K17" s="1"/>
  <c r="K3" l="1"/>
  <c r="K22"/>
  <c r="K15"/>
</calcChain>
</file>

<file path=xl/sharedStrings.xml><?xml version="1.0" encoding="utf-8"?>
<sst xmlns="http://schemas.openxmlformats.org/spreadsheetml/2006/main" count="187" uniqueCount="113">
  <si>
    <t>單位</t>
  </si>
  <si>
    <t>圖書館+行政單位</t>
  </si>
  <si>
    <t>總計</t>
  </si>
  <si>
    <t>醫
學
院</t>
    <phoneticPr fontId="3" type="noConversion"/>
  </si>
  <si>
    <t>人
社
院</t>
    <phoneticPr fontId="3" type="noConversion"/>
  </si>
  <si>
    <t>教
傳
院</t>
    <phoneticPr fontId="3" type="noConversion"/>
  </si>
  <si>
    <t>圖書</t>
    <phoneticPr fontId="3" type="noConversion"/>
  </si>
  <si>
    <t>圖書總計</t>
    <phoneticPr fontId="3" type="noConversion"/>
  </si>
  <si>
    <t>視聽總計</t>
    <phoneticPr fontId="3" type="noConversion"/>
  </si>
  <si>
    <t>電子書</t>
    <phoneticPr fontId="3" type="noConversion"/>
  </si>
  <si>
    <t>人
社
院</t>
    <phoneticPr fontId="3" type="noConversion"/>
  </si>
  <si>
    <t>教
傳
院</t>
    <phoneticPr fontId="3" type="noConversion"/>
  </si>
  <si>
    <t>期刊報紙</t>
    <phoneticPr fontId="3" type="noConversion"/>
  </si>
  <si>
    <t>報紙</t>
    <phoneticPr fontId="3" type="noConversion"/>
  </si>
  <si>
    <t>生科院</t>
    <phoneticPr fontId="3" type="noConversion"/>
  </si>
  <si>
    <t>生科院</t>
    <phoneticPr fontId="3" type="noConversion"/>
  </si>
  <si>
    <t>視聽</t>
    <phoneticPr fontId="3" type="noConversion"/>
  </si>
  <si>
    <t>資料庫</t>
    <phoneticPr fontId="3" type="noConversion"/>
  </si>
  <si>
    <t>醫學系</t>
    <phoneticPr fontId="3" type="noConversion"/>
  </si>
  <si>
    <t>醫科所(博士班)</t>
    <phoneticPr fontId="10" type="noConversion"/>
  </si>
  <si>
    <t>生解所(碩士班)</t>
    <phoneticPr fontId="10" type="noConversion"/>
  </si>
  <si>
    <t>護理系(含碩士班)</t>
    <phoneticPr fontId="3" type="noConversion"/>
  </si>
  <si>
    <t>公衛系(含碩士班)</t>
    <phoneticPr fontId="3" type="noConversion"/>
  </si>
  <si>
    <t>醫技系(含碩士班)</t>
    <phoneticPr fontId="3" type="noConversion"/>
  </si>
  <si>
    <t>醫資系(含碩士班)</t>
    <phoneticPr fontId="10" type="noConversion"/>
  </si>
  <si>
    <t>藥毒所(含碩博士班)</t>
    <phoneticPr fontId="3" type="noConversion"/>
  </si>
  <si>
    <t>物治系</t>
    <phoneticPr fontId="10" type="noConversion"/>
  </si>
  <si>
    <t>生科系(含碩士班)</t>
    <phoneticPr fontId="3" type="noConversion"/>
  </si>
  <si>
    <t>分遺系(含碩士班)</t>
    <phoneticPr fontId="3" type="noConversion"/>
  </si>
  <si>
    <t>社工系(含碩士班)</t>
    <phoneticPr fontId="3" type="noConversion"/>
  </si>
  <si>
    <t>人發系(含碩士班)</t>
    <phoneticPr fontId="10" type="noConversion"/>
  </si>
  <si>
    <t>宗教所(碩士班)</t>
    <phoneticPr fontId="3" type="noConversion"/>
  </si>
  <si>
    <t>英美系</t>
    <phoneticPr fontId="10" type="noConversion"/>
  </si>
  <si>
    <t>教研所(碩士班)+師培</t>
    <phoneticPr fontId="3" type="noConversion"/>
  </si>
  <si>
    <t>傳播學系(含碩士班)</t>
    <phoneticPr fontId="10" type="noConversion"/>
  </si>
  <si>
    <t>兒家系</t>
    <phoneticPr fontId="10" type="noConversion"/>
  </si>
  <si>
    <t>通識中心</t>
    <phoneticPr fontId="3" type="noConversion"/>
  </si>
  <si>
    <t>刊數</t>
  </si>
  <si>
    <t>總金額 NT$</t>
  </si>
  <si>
    <t>數量</t>
  </si>
  <si>
    <t>經費</t>
  </si>
  <si>
    <t>圖書館</t>
  </si>
  <si>
    <t>醫學系（總）</t>
  </si>
  <si>
    <t>中文圖書(系)</t>
    <phoneticPr fontId="3" type="noConversion"/>
  </si>
  <si>
    <t>中文圖書(圖)</t>
    <phoneticPr fontId="3" type="noConversion"/>
  </si>
  <si>
    <t>西文圖書(系)</t>
    <phoneticPr fontId="3" type="noConversion"/>
  </si>
  <si>
    <t>視聽資料(系)</t>
    <phoneticPr fontId="3" type="noConversion"/>
  </si>
  <si>
    <t>視聽資料(圖)</t>
    <phoneticPr fontId="3" type="noConversion"/>
  </si>
  <si>
    <t>系所占比例</t>
    <phoneticPr fontId="3" type="noConversion"/>
  </si>
  <si>
    <t>院所占比例</t>
    <phoneticPr fontId="3" type="noConversion"/>
  </si>
  <si>
    <t>西文</t>
    <phoneticPr fontId="3" type="noConversion"/>
  </si>
  <si>
    <t>中文</t>
    <phoneticPr fontId="3" type="noConversion"/>
  </si>
  <si>
    <t>港陸</t>
    <phoneticPr fontId="3" type="noConversion"/>
  </si>
  <si>
    <t>日文</t>
    <phoneticPr fontId="3" type="noConversion"/>
  </si>
  <si>
    <t>總計</t>
    <phoneticPr fontId="3" type="noConversion"/>
  </si>
  <si>
    <t>期刊</t>
    <phoneticPr fontId="3" type="noConversion"/>
  </si>
  <si>
    <t>醫
學
院</t>
    <phoneticPr fontId="3" type="noConversion"/>
  </si>
  <si>
    <t>醫學系</t>
    <phoneticPr fontId="3" type="noConversion"/>
  </si>
  <si>
    <t>醫科所(博士班)</t>
    <phoneticPr fontId="10" type="noConversion"/>
  </si>
  <si>
    <r>
      <rPr>
        <sz val="14"/>
        <color indexed="8"/>
        <rFont val="標楷體"/>
        <family val="4"/>
        <charset val="136"/>
      </rPr>
      <t>電子版</t>
    </r>
    <phoneticPr fontId="3" type="noConversion"/>
  </si>
  <si>
    <r>
      <rPr>
        <sz val="14"/>
        <color indexed="8"/>
        <rFont val="標楷體"/>
        <family val="4"/>
        <charset val="136"/>
      </rPr>
      <t>紙本</t>
    </r>
    <phoneticPr fontId="3" type="noConversion"/>
  </si>
  <si>
    <r>
      <rPr>
        <sz val="14"/>
        <color indexed="8"/>
        <rFont val="標楷體"/>
        <family val="4"/>
        <charset val="136"/>
      </rPr>
      <t>種數</t>
    </r>
    <phoneticPr fontId="3" type="noConversion"/>
  </si>
  <si>
    <t>護理系(含碩士班)</t>
    <phoneticPr fontId="3" type="noConversion"/>
  </si>
  <si>
    <t>公衛系(含碩士班)</t>
    <phoneticPr fontId="3" type="noConversion"/>
  </si>
  <si>
    <t>醫技系(含碩士班)</t>
    <phoneticPr fontId="3" type="noConversion"/>
  </si>
  <si>
    <t>醫資系(含碩士班)</t>
    <phoneticPr fontId="10" type="noConversion"/>
  </si>
  <si>
    <t>藥毒所(含碩博士班)</t>
    <phoneticPr fontId="3" type="noConversion"/>
  </si>
  <si>
    <t>物治系</t>
    <phoneticPr fontId="10" type="noConversion"/>
  </si>
  <si>
    <t>生科院</t>
    <phoneticPr fontId="3" type="noConversion"/>
  </si>
  <si>
    <t>生科系(含碩士班)</t>
    <phoneticPr fontId="3" type="noConversion"/>
  </si>
  <si>
    <t>分遺系(含碩士班)</t>
    <phoneticPr fontId="3" type="noConversion"/>
  </si>
  <si>
    <t>人
社
院</t>
    <phoneticPr fontId="3" type="noConversion"/>
  </si>
  <si>
    <t>社工系(含碩士班)</t>
    <phoneticPr fontId="3" type="noConversion"/>
  </si>
  <si>
    <t>人發系(含碩士班)</t>
    <phoneticPr fontId="10" type="noConversion"/>
  </si>
  <si>
    <t>宗教所(碩士班)</t>
    <phoneticPr fontId="3" type="noConversion"/>
  </si>
  <si>
    <t>英美系</t>
    <phoneticPr fontId="10" type="noConversion"/>
  </si>
  <si>
    <t>教
傳
院</t>
    <phoneticPr fontId="3" type="noConversion"/>
  </si>
  <si>
    <t>教研所(碩士班)+師培</t>
    <phoneticPr fontId="3" type="noConversion"/>
  </si>
  <si>
    <t>傳播學系(含碩士班)</t>
    <phoneticPr fontId="10" type="noConversion"/>
  </si>
  <si>
    <t>兒家系</t>
    <phoneticPr fontId="10" type="noConversion"/>
  </si>
  <si>
    <t>通識中心</t>
    <phoneticPr fontId="3" type="noConversion"/>
  </si>
  <si>
    <t>醫學系</t>
    <phoneticPr fontId="3" type="noConversion"/>
  </si>
  <si>
    <t>醫科所(博士班)</t>
    <phoneticPr fontId="10" type="noConversion"/>
  </si>
  <si>
    <t>護理系(含碩士班)</t>
    <phoneticPr fontId="3" type="noConversion"/>
  </si>
  <si>
    <t>公衛系(含碩士班)</t>
    <phoneticPr fontId="3" type="noConversion"/>
  </si>
  <si>
    <t>醫技系(含碩士班)</t>
    <phoneticPr fontId="3" type="noConversion"/>
  </si>
  <si>
    <t>醫資系(含碩士班)</t>
    <phoneticPr fontId="10" type="noConversion"/>
  </si>
  <si>
    <t>藥毒所(含碩博士班)</t>
    <phoneticPr fontId="3" type="noConversion"/>
  </si>
  <si>
    <t>物治系</t>
    <phoneticPr fontId="10" type="noConversion"/>
  </si>
  <si>
    <t>生科系(含碩士班)</t>
    <phoneticPr fontId="3" type="noConversion"/>
  </si>
  <si>
    <t>分遺系(含碩士班)</t>
    <phoneticPr fontId="3" type="noConversion"/>
  </si>
  <si>
    <t>社工系(含碩士班)</t>
    <phoneticPr fontId="3" type="noConversion"/>
  </si>
  <si>
    <t>人發系(含碩士班)</t>
    <phoneticPr fontId="10" type="noConversion"/>
  </si>
  <si>
    <t>宗教所(碩士班)</t>
    <phoneticPr fontId="3" type="noConversion"/>
  </si>
  <si>
    <t>英美系</t>
    <phoneticPr fontId="10" type="noConversion"/>
  </si>
  <si>
    <t>教研所(碩士班)+師培</t>
    <phoneticPr fontId="3" type="noConversion"/>
  </si>
  <si>
    <t>傳播學系(含碩士班)</t>
    <phoneticPr fontId="10" type="noConversion"/>
  </si>
  <si>
    <t>兒家系</t>
    <phoneticPr fontId="10" type="noConversion"/>
  </si>
  <si>
    <t>通識中心</t>
    <phoneticPr fontId="3" type="noConversion"/>
  </si>
  <si>
    <t>後中醫系</t>
  </si>
  <si>
    <t>後中醫系</t>
    <phoneticPr fontId="3" type="noConversion"/>
  </si>
  <si>
    <t>院總計</t>
    <phoneticPr fontId="3" type="noConversion"/>
  </si>
  <si>
    <t>東語系(含碩士班)</t>
    <phoneticPr fontId="10" type="noConversion"/>
  </si>
  <si>
    <t>東語系(含碩士班)</t>
    <phoneticPr fontId="10" type="noConversion"/>
  </si>
  <si>
    <t>東語系(含碩士班)</t>
    <phoneticPr fontId="10" type="noConversion"/>
  </si>
  <si>
    <t>微免所(碩士班)</t>
    <phoneticPr fontId="3" type="noConversion"/>
  </si>
  <si>
    <t>生化所(碩士班)</t>
    <phoneticPr fontId="3" type="noConversion"/>
  </si>
  <si>
    <t>103學年各單位經費使用情形(決算)：統計至104/07/31敬請各單位參考</t>
    <phoneticPr fontId="3" type="noConversion"/>
  </si>
  <si>
    <t>各單位紙本圖書+電子書+視聽資料使用情形(決算)</t>
    <phoneticPr fontId="3" type="noConversion"/>
  </si>
  <si>
    <t>小計</t>
    <phoneticPr fontId="3" type="noConversion"/>
  </si>
  <si>
    <t>加入 通識+圖館/行政
平均後總計</t>
    <phoneticPr fontId="3" type="noConversion"/>
  </si>
  <si>
    <t>行政</t>
    <phoneticPr fontId="3" type="noConversion"/>
  </si>
  <si>
    <t>圖書館/行政單位</t>
    <phoneticPr fontId="3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</si>
</sst>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_ "/>
    <numFmt numFmtId="178" formatCode="#,##0.00_);[Red]\(#,##0.00\)"/>
    <numFmt numFmtId="179" formatCode="0_ "/>
    <numFmt numFmtId="180" formatCode="#,##0_);[Red]\(#,##0\)"/>
    <numFmt numFmtId="181" formatCode="#,##0.0_);[Red]\(#,##0.0\)"/>
    <numFmt numFmtId="182" formatCode="0_);[Red]\(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Arial"/>
      <family val="2"/>
    </font>
    <font>
      <sz val="14"/>
      <color indexed="8"/>
      <name val="細明體"/>
      <family val="3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細明體"/>
      <family val="3"/>
      <charset val="136"/>
    </font>
    <font>
      <sz val="14"/>
      <name val="Arial"/>
      <family val="2"/>
    </font>
    <font>
      <sz val="14"/>
      <name val="細明體"/>
      <family val="3"/>
      <charset val="136"/>
    </font>
    <font>
      <sz val="10"/>
      <color indexed="8"/>
      <name val="Arial"/>
      <family val="2"/>
    </font>
    <font>
      <sz val="10"/>
      <color indexed="8"/>
      <name val="新細明體"/>
      <family val="1"/>
      <charset val="136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122">
    <xf numFmtId="0" fontId="0" fillId="0" borderId="0" xfId="0"/>
    <xf numFmtId="0" fontId="2" fillId="0" borderId="0" xfId="0" applyFont="1"/>
    <xf numFmtId="0" fontId="2" fillId="0" borderId="1" xfId="0" applyFont="1" applyBorder="1"/>
    <xf numFmtId="176" fontId="2" fillId="0" borderId="1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176" fontId="0" fillId="0" borderId="4" xfId="0" applyNumberFormat="1" applyBorder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right" vertical="top"/>
    </xf>
    <xf numFmtId="0" fontId="6" fillId="0" borderId="0" xfId="1" applyFont="1" applyBorder="1" applyAlignment="1">
      <alignment horizontal="center" vertical="top"/>
    </xf>
    <xf numFmtId="179" fontId="2" fillId="0" borderId="1" xfId="0" applyNumberFormat="1" applyFont="1" applyBorder="1"/>
    <xf numFmtId="0" fontId="8" fillId="0" borderId="1" xfId="0" applyFont="1" applyBorder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4" fillId="0" borderId="0" xfId="1" applyFont="1" applyBorder="1" applyAlignment="1">
      <alignment vertical="top"/>
    </xf>
    <xf numFmtId="0" fontId="15" fillId="0" borderId="0" xfId="1" applyFont="1" applyBorder="1" applyAlignment="1">
      <alignment vertical="top"/>
    </xf>
    <xf numFmtId="0" fontId="2" fillId="0" borderId="1" xfId="0" applyFont="1" applyFill="1" applyBorder="1"/>
    <xf numFmtId="0" fontId="16" fillId="0" borderId="0" xfId="1" applyFont="1" applyBorder="1" applyAlignment="1">
      <alignment vertical="top"/>
    </xf>
    <xf numFmtId="0" fontId="16" fillId="0" borderId="0" xfId="1" applyFont="1" applyBorder="1" applyAlignment="1">
      <alignment horizontal="center" vertical="top"/>
    </xf>
    <xf numFmtId="179" fontId="4" fillId="0" borderId="1" xfId="0" applyNumberFormat="1" applyFont="1" applyBorder="1"/>
    <xf numFmtId="0" fontId="13" fillId="0" borderId="0" xfId="0" applyFont="1" applyFill="1" applyBorder="1" applyAlignment="1">
      <alignment vertical="center"/>
    </xf>
    <xf numFmtId="0" fontId="2" fillId="2" borderId="1" xfId="0" applyFont="1" applyFill="1" applyBorder="1"/>
    <xf numFmtId="176" fontId="2" fillId="2" borderId="1" xfId="0" applyNumberFormat="1" applyFont="1" applyFill="1" applyBorder="1"/>
    <xf numFmtId="176" fontId="2" fillId="3" borderId="1" xfId="0" applyNumberFormat="1" applyFont="1" applyFill="1" applyBorder="1"/>
    <xf numFmtId="9" fontId="2" fillId="0" borderId="1" xfId="0" applyNumberFormat="1" applyFont="1" applyBorder="1"/>
    <xf numFmtId="0" fontId="7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178" fontId="19" fillId="4" borderId="1" xfId="0" applyNumberFormat="1" applyFont="1" applyFill="1" applyBorder="1" applyAlignment="1">
      <alignment vertical="center"/>
    </xf>
    <xf numFmtId="180" fontId="19" fillId="5" borderId="1" xfId="0" applyNumberFormat="1" applyFont="1" applyFill="1" applyBorder="1" applyAlignment="1">
      <alignment vertical="center"/>
    </xf>
    <xf numFmtId="180" fontId="19" fillId="2" borderId="1" xfId="0" applyNumberFormat="1" applyFont="1" applyFill="1" applyBorder="1" applyAlignment="1">
      <alignment vertical="center"/>
    </xf>
    <xf numFmtId="178" fontId="19" fillId="2" borderId="1" xfId="0" applyNumberFormat="1" applyFont="1" applyFill="1" applyBorder="1" applyAlignment="1">
      <alignment vertical="center"/>
    </xf>
    <xf numFmtId="182" fontId="19" fillId="6" borderId="1" xfId="0" applyNumberFormat="1" applyFont="1" applyFill="1" applyBorder="1" applyAlignment="1">
      <alignment vertical="center"/>
    </xf>
    <xf numFmtId="178" fontId="19" fillId="6" borderId="1" xfId="0" applyNumberFormat="1" applyFont="1" applyFill="1" applyBorder="1" applyAlignment="1">
      <alignment vertical="center"/>
    </xf>
    <xf numFmtId="180" fontId="19" fillId="0" borderId="1" xfId="0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top" wrapText="1"/>
    </xf>
    <xf numFmtId="180" fontId="19" fillId="5" borderId="1" xfId="0" applyNumberFormat="1" applyFont="1" applyFill="1" applyBorder="1" applyAlignment="1"/>
    <xf numFmtId="180" fontId="19" fillId="2" borderId="1" xfId="0" applyNumberFormat="1" applyFont="1" applyFill="1" applyBorder="1" applyAlignment="1"/>
    <xf numFmtId="178" fontId="19" fillId="2" borderId="1" xfId="0" applyNumberFormat="1" applyFont="1" applyFill="1" applyBorder="1" applyAlignment="1"/>
    <xf numFmtId="182" fontId="19" fillId="6" borderId="1" xfId="0" applyNumberFormat="1" applyFont="1" applyFill="1" applyBorder="1" applyAlignment="1"/>
    <xf numFmtId="178" fontId="19" fillId="6" borderId="1" xfId="0" applyNumberFormat="1" applyFont="1" applyFill="1" applyBorder="1" applyAlignment="1"/>
    <xf numFmtId="177" fontId="19" fillId="4" borderId="1" xfId="0" applyNumberFormat="1" applyFont="1" applyFill="1" applyBorder="1" applyAlignment="1"/>
    <xf numFmtId="180" fontId="20" fillId="3" borderId="1" xfId="0" applyNumberFormat="1" applyFont="1" applyFill="1" applyBorder="1" applyAlignment="1"/>
    <xf numFmtId="0" fontId="6" fillId="0" borderId="1" xfId="1" applyFont="1" applyBorder="1" applyAlignment="1">
      <alignment horizontal="right" vertical="top"/>
    </xf>
    <xf numFmtId="179" fontId="2" fillId="0" borderId="0" xfId="0" applyNumberFormat="1" applyFont="1"/>
    <xf numFmtId="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shrinkToFit="1"/>
    </xf>
    <xf numFmtId="10" fontId="12" fillId="0" borderId="0" xfId="0" applyNumberFormat="1" applyFont="1" applyAlignment="1">
      <alignment vertical="center"/>
    </xf>
    <xf numFmtId="10" fontId="2" fillId="0" borderId="1" xfId="0" applyNumberFormat="1" applyFont="1" applyBorder="1" applyAlignment="1">
      <alignment vertical="center"/>
    </xf>
    <xf numFmtId="10" fontId="2" fillId="0" borderId="5" xfId="0" applyNumberFormat="1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7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80" fontId="12" fillId="0" borderId="0" xfId="0" applyNumberFormat="1" applyFont="1"/>
    <xf numFmtId="180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180" fontId="2" fillId="0" borderId="6" xfId="0" applyNumberFormat="1" applyFont="1" applyBorder="1"/>
    <xf numFmtId="180" fontId="2" fillId="0" borderId="5" xfId="0" applyNumberFormat="1" applyFont="1" applyBorder="1"/>
    <xf numFmtId="180" fontId="2" fillId="0" borderId="0" xfId="0" applyNumberFormat="1" applyFont="1"/>
    <xf numFmtId="0" fontId="18" fillId="4" borderId="7" xfId="0" applyFont="1" applyFill="1" applyBorder="1" applyAlignment="1">
      <alignment vertical="center"/>
    </xf>
    <xf numFmtId="0" fontId="19" fillId="4" borderId="7" xfId="0" applyFont="1" applyFill="1" applyBorder="1" applyAlignment="1">
      <alignment vertical="center" wrapText="1"/>
    </xf>
    <xf numFmtId="177" fontId="19" fillId="4" borderId="7" xfId="0" applyNumberFormat="1" applyFont="1" applyFill="1" applyBorder="1" applyAlignment="1"/>
    <xf numFmtId="0" fontId="16" fillId="0" borderId="1" xfId="1" applyFont="1" applyBorder="1" applyAlignment="1">
      <alignment vertical="top"/>
    </xf>
    <xf numFmtId="176" fontId="0" fillId="0" borderId="8" xfId="0" applyNumberFormat="1" applyBorder="1"/>
    <xf numFmtId="176" fontId="0" fillId="0" borderId="9" xfId="0" applyNumberFormat="1" applyBorder="1"/>
    <xf numFmtId="176" fontId="0" fillId="0" borderId="10" xfId="0" applyNumberFormat="1" applyBorder="1"/>
    <xf numFmtId="176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76" fontId="2" fillId="0" borderId="19" xfId="0" applyNumberFormat="1" applyFont="1" applyBorder="1"/>
    <xf numFmtId="176" fontId="2" fillId="0" borderId="19" xfId="0" applyNumberFormat="1" applyFont="1" applyFill="1" applyBorder="1"/>
    <xf numFmtId="176" fontId="0" fillId="0" borderId="0" xfId="0" applyNumberFormat="1"/>
    <xf numFmtId="176" fontId="11" fillId="0" borderId="0" xfId="0" applyNumberFormat="1" applyFont="1"/>
    <xf numFmtId="9" fontId="2" fillId="0" borderId="13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9" fontId="2" fillId="0" borderId="17" xfId="0" applyNumberFormat="1" applyFont="1" applyBorder="1" applyAlignment="1">
      <alignment horizontal="center"/>
    </xf>
    <xf numFmtId="9" fontId="2" fillId="0" borderId="18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0" fontId="2" fillId="0" borderId="11" xfId="0" applyFont="1" applyBorder="1" applyAlignment="1"/>
    <xf numFmtId="0" fontId="12" fillId="0" borderId="7" xfId="0" applyFont="1" applyBorder="1" applyAlignment="1"/>
    <xf numFmtId="0" fontId="2" fillId="0" borderId="6" xfId="0" applyFont="1" applyBorder="1" applyAlignment="1"/>
    <xf numFmtId="0" fontId="2" fillId="0" borderId="12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1" xfId="0" applyFont="1" applyBorder="1" applyAlignment="1"/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17" fillId="0" borderId="11" xfId="0" applyNumberFormat="1" applyFont="1" applyBorder="1" applyAlignment="1">
      <alignment horizontal="center" vertical="center"/>
    </xf>
    <xf numFmtId="180" fontId="17" fillId="0" borderId="7" xfId="0" applyNumberFormat="1" applyFont="1" applyBorder="1" applyAlignment="1">
      <alignment horizontal="center" vertical="center"/>
    </xf>
    <xf numFmtId="181" fontId="17" fillId="4" borderId="11" xfId="0" applyNumberFormat="1" applyFont="1" applyFill="1" applyBorder="1" applyAlignment="1">
      <alignment horizontal="center" vertical="center"/>
    </xf>
    <xf numFmtId="181" fontId="17" fillId="4" borderId="7" xfId="0" applyNumberFormat="1" applyFont="1" applyFill="1" applyBorder="1" applyAlignment="1">
      <alignment horizontal="center" vertical="center"/>
    </xf>
    <xf numFmtId="180" fontId="17" fillId="5" borderId="11" xfId="0" applyNumberFormat="1" applyFont="1" applyFill="1" applyBorder="1" applyAlignment="1">
      <alignment horizontal="center" vertical="center"/>
    </xf>
    <xf numFmtId="180" fontId="17" fillId="5" borderId="7" xfId="0" applyNumberFormat="1" applyFont="1" applyFill="1" applyBorder="1" applyAlignment="1">
      <alignment horizontal="center" vertical="center"/>
    </xf>
    <xf numFmtId="180" fontId="17" fillId="2" borderId="11" xfId="0" applyNumberFormat="1" applyFont="1" applyFill="1" applyBorder="1" applyAlignment="1">
      <alignment horizontal="center" vertical="center"/>
    </xf>
    <xf numFmtId="180" fontId="17" fillId="2" borderId="7" xfId="0" applyNumberFormat="1" applyFont="1" applyFill="1" applyBorder="1" applyAlignment="1">
      <alignment horizontal="center" vertical="center"/>
    </xf>
    <xf numFmtId="180" fontId="17" fillId="6" borderId="11" xfId="0" applyNumberFormat="1" applyFont="1" applyFill="1" applyBorder="1" applyAlignment="1">
      <alignment horizontal="center" vertical="center"/>
    </xf>
    <xf numFmtId="180" fontId="17" fillId="6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12" xfId="0" applyFont="1" applyBorder="1" applyAlignment="1"/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0" fontId="9" fillId="0" borderId="6" xfId="0" applyFont="1" applyBorder="1" applyAlignment="1">
      <alignment horizontal="center" vertical="center"/>
    </xf>
  </cellXfs>
  <cellStyles count="2">
    <cellStyle name="一般" xfId="0" builtinId="0"/>
    <cellStyle name="一般_96 學年度各單位期刊決算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" name="Text Box 2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" name="Text Box 3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" name="Text Box 4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" name="Text Box 5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" name="Text Box 6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" name="Text Box 7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" name="Text Box 8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" name="Text Box 9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" name="Text Box 10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" name="Text Box 11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" name="Text Box 12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" name="Text Box 13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" name="Text Box 14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" name="Text Box 15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" name="Text Box 16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" name="Text Box 17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" name="Text Box 18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" name="Text Box 19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1" name="Text Box 20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2" name="Text Box 21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" name="Text Box 22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4" name="Text Box 23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5" name="Text Box 24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" name="Text Box 25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" name="Text Box 26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" name="Text Box 27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9" name="Text Box 28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0" name="Text Box 29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1" name="Text Box 30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2" name="Text Box 31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3" name="Text Box 32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4" name="Text Box 33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" name="Text Box 34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6" name="Text Box 35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7" name="Text Box 36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8" name="Text Box 37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9" name="Text Box 38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0" name="Text Box 39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1" name="Text Box 40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2" name="Text Box 41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3" name="Text Box 42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4" name="Text Box 43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5" name="Text Box 44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6" name="Text Box 45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7" name="Text Box 46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8" name="Text Box 47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9" name="Text Box 48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50" name="Text Box 49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51" name="Text Box 50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52" name="Text Box 51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53" name="Text Box 52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54" name="Text Box 53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55" name="Text Box 54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56" name="Text Box 55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57" name="Text Box 56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58" name="Text Box 57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59" name="Text Box 58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60" name="Text Box 59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61" name="Text Box 60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62" name="Text Box 61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63" name="Text Box 62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64" name="Text Box 63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65" name="Text Box 64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66" name="Text Box 65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67" name="Text Box 66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68" name="Text Box 67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69" name="Text Box 68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70" name="Text Box 69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71" name="Text Box 70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72" name="Text Box 71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73" name="Text Box 72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" name="文字方塊 2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" name="Text Box 2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" name="Text Box 3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" name="Text Box 4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" name="Text Box 5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" name="Text Box 6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0" name="Text Box 7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1" name="Text Box 8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2" name="Text Box 9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3" name="Text Box 10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4" name="Text Box 11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5" name="Text Box 12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6" name="Text Box 13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7" name="Text Box 14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8" name="Text Box 15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9" name="Text Box 16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0" name="Text Box 17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1" name="Text Box 18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2" name="Text Box 19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3" name="Text Box 20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4" name="Text Box 21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5" name="Text Box 22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" name="Text Box 23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" name="Text Box 24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" name="Text Box 25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9" name="Text Box 26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0" name="Text Box 27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1" name="Text Box 28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2" name="Text Box 29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3" name="Text Box 30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4" name="Text Box 31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5" name="Text Box 32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6" name="Text Box 33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7" name="Text Box 34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8" name="Text Box 35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9" name="Text Box 36"/>
        <xdr:cNvSpPr txBox="1"/>
      </xdr:nvSpPr>
      <xdr:spPr>
        <a:xfrm>
          <a:off x="34861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0" name="Text Box 37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1" name="Text Box 38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2" name="Text Box 39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3" name="Text Box 40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4" name="Text Box 41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5" name="Text Box 42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6" name="Text Box 43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7" name="Text Box 44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8" name="Text Box 45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9" name="Text Box 46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20" name="Text Box 47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21" name="Text Box 48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22" name="Text Box 49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23" name="Text Box 50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24" name="Text Box 51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25" name="Text Box 52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26" name="Text Box 53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27" name="Text Box 54"/>
        <xdr:cNvSpPr txBox="1"/>
      </xdr:nvSpPr>
      <xdr:spPr>
        <a:xfrm>
          <a:off x="34861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28" name="Text Box 55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29" name="Text Box 56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30" name="Text Box 57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31" name="Text Box 58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32" name="Text Box 59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33" name="Text Box 60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34" name="Text Box 61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35" name="Text Box 62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36" name="Text Box 63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37" name="Text Box 64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38" name="Text Box 65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39" name="Text Box 66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40" name="Text Box 67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41" name="Text Box 68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42" name="Text Box 69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43" name="Text Box 70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44" name="Text Box 71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4</xdr:col>
      <xdr:colOff>0</xdr:colOff>
      <xdr:row>132</xdr:row>
      <xdr:rowOff>0</xdr:rowOff>
    </xdr:from>
    <xdr:ext cx="184731" cy="264560"/>
    <xdr:sp macro="" textlink="">
      <xdr:nvSpPr>
        <xdr:cNvPr id="145" name="Text Box 72"/>
        <xdr:cNvSpPr txBox="1"/>
      </xdr:nvSpPr>
      <xdr:spPr>
        <a:xfrm>
          <a:off x="3486150" y="300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view="pageBreakPreview" zoomScale="85" zoomScaleNormal="100" zoomScaleSheetLayoutView="85" workbookViewId="0">
      <selection activeCell="L22" sqref="L22"/>
    </sheetView>
  </sheetViews>
  <sheetFormatPr defaultRowHeight="14.25"/>
  <cols>
    <col min="1" max="1" width="5" style="1" customWidth="1"/>
    <col min="2" max="2" width="14.625" style="1" customWidth="1"/>
    <col min="3" max="5" width="9.125" style="1" bestFit="1" customWidth="1"/>
    <col min="6" max="6" width="8.375" style="1" customWidth="1"/>
    <col min="7" max="8" width="9.125" style="1" bestFit="1" customWidth="1"/>
    <col min="9" max="9" width="13" style="61" bestFit="1" customWidth="1"/>
    <col min="10" max="10" width="10.125" style="61" bestFit="1" customWidth="1"/>
    <col min="11" max="11" width="9.125" style="52" bestFit="1" customWidth="1"/>
    <col min="12" max="16384" width="9" style="1"/>
  </cols>
  <sheetData>
    <row r="1" spans="1:13" s="13" customFormat="1" ht="16.5">
      <c r="A1" s="1" t="s">
        <v>107</v>
      </c>
      <c r="B1" s="1"/>
      <c r="C1" s="1"/>
      <c r="D1" s="1"/>
      <c r="I1" s="56"/>
      <c r="J1" s="56"/>
      <c r="K1" s="49"/>
    </row>
    <row r="2" spans="1:13" s="55" customFormat="1" ht="42.75">
      <c r="A2" s="91" t="s">
        <v>0</v>
      </c>
      <c r="B2" s="91"/>
      <c r="C2" s="47" t="s">
        <v>6</v>
      </c>
      <c r="D2" s="47" t="s">
        <v>16</v>
      </c>
      <c r="E2" s="47" t="s">
        <v>17</v>
      </c>
      <c r="F2" s="54" t="s">
        <v>12</v>
      </c>
      <c r="G2" s="54" t="s">
        <v>109</v>
      </c>
      <c r="H2" s="53" t="s">
        <v>48</v>
      </c>
      <c r="I2" s="57" t="s">
        <v>110</v>
      </c>
      <c r="J2" s="58" t="s">
        <v>101</v>
      </c>
      <c r="K2" s="50" t="s">
        <v>49</v>
      </c>
    </row>
    <row r="3" spans="1:13">
      <c r="A3" s="96" t="s">
        <v>3</v>
      </c>
      <c r="B3" s="18" t="s">
        <v>18</v>
      </c>
      <c r="C3" s="2">
        <f>圖書視聽分項!K3</f>
        <v>634167</v>
      </c>
      <c r="D3" s="2">
        <f>圖書視聽分項!L3</f>
        <v>140125</v>
      </c>
      <c r="E3" s="2">
        <v>968657</v>
      </c>
      <c r="F3" s="10">
        <f>SUM(期刊分項!C3+報紙分項!C3)</f>
        <v>324838</v>
      </c>
      <c r="G3" s="10">
        <f t="shared" ref="G3:G26" si="0">SUM(C3:F3)</f>
        <v>2067787</v>
      </c>
      <c r="H3" s="26">
        <f t="shared" ref="H3:H26" si="1">G3/G$27</f>
        <v>6.3173074108854754E-2</v>
      </c>
      <c r="I3" s="59">
        <f>G3+(G$25+G$26)/22</f>
        <v>2132546.8181818184</v>
      </c>
      <c r="J3" s="84">
        <f>SUM(I3:I14)</f>
        <v>19000040.818181816</v>
      </c>
      <c r="K3" s="81">
        <f>J3/J$27</f>
        <v>0.58047128968228612</v>
      </c>
    </row>
    <row r="4" spans="1:13">
      <c r="A4" s="97"/>
      <c r="B4" s="14" t="s">
        <v>19</v>
      </c>
      <c r="C4" s="2">
        <f>圖書視聽分項!K4</f>
        <v>173217</v>
      </c>
      <c r="D4" s="2">
        <f>圖書視聽分項!L4</f>
        <v>3000</v>
      </c>
      <c r="E4" s="2">
        <v>968657</v>
      </c>
      <c r="F4" s="10">
        <f>SUM(期刊分項!C4+報紙分項!C4)</f>
        <v>440697</v>
      </c>
      <c r="G4" s="10">
        <f t="shared" si="0"/>
        <v>1585571</v>
      </c>
      <c r="H4" s="26">
        <f t="shared" si="1"/>
        <v>4.8440866630775285E-2</v>
      </c>
      <c r="I4" s="59">
        <f t="shared" ref="I4:I24" si="2">G4+(G$25+G$26)/22</f>
        <v>1650330.8181818181</v>
      </c>
      <c r="J4" s="85"/>
      <c r="K4" s="82"/>
    </row>
    <row r="5" spans="1:13">
      <c r="A5" s="97"/>
      <c r="B5" s="14" t="s">
        <v>100</v>
      </c>
      <c r="C5" s="2">
        <f>圖書視聽分項!K5</f>
        <v>388011</v>
      </c>
      <c r="D5" s="2">
        <f>圖書視聽分項!L5</f>
        <v>27000</v>
      </c>
      <c r="E5" s="2">
        <v>968657</v>
      </c>
      <c r="F5" s="10">
        <f>SUM(期刊分項!C5+報紙分項!C5)</f>
        <v>12763</v>
      </c>
      <c r="G5" s="10">
        <f t="shared" si="0"/>
        <v>1396431</v>
      </c>
      <c r="H5" s="26">
        <f t="shared" si="1"/>
        <v>4.2662440111530905E-2</v>
      </c>
      <c r="I5" s="59">
        <f t="shared" si="2"/>
        <v>1461190.8181818181</v>
      </c>
      <c r="J5" s="85"/>
      <c r="K5" s="82"/>
    </row>
    <row r="6" spans="1:13">
      <c r="A6" s="98"/>
      <c r="B6" s="18" t="s">
        <v>105</v>
      </c>
      <c r="C6" s="2">
        <f>圖書視聽分項!K6</f>
        <v>218066</v>
      </c>
      <c r="D6" s="2">
        <f>圖書視聽分項!L6</f>
        <v>123857</v>
      </c>
      <c r="E6" s="2">
        <v>1208156</v>
      </c>
      <c r="F6" s="10">
        <f>SUM(期刊分項!C6+報紙分項!C6)</f>
        <v>216525</v>
      </c>
      <c r="G6" s="10">
        <f t="shared" si="0"/>
        <v>1766604</v>
      </c>
      <c r="H6" s="26">
        <f t="shared" si="1"/>
        <v>5.3971615748140037E-2</v>
      </c>
      <c r="I6" s="59">
        <f t="shared" si="2"/>
        <v>1831363.8181818181</v>
      </c>
      <c r="J6" s="85"/>
      <c r="K6" s="82"/>
    </row>
    <row r="7" spans="1:13">
      <c r="A7" s="98"/>
      <c r="B7" s="18" t="s">
        <v>106</v>
      </c>
      <c r="C7" s="2">
        <f>圖書視聽分項!K7</f>
        <v>176767</v>
      </c>
      <c r="D7" s="2">
        <f>圖書視聽分項!L7</f>
        <v>49515</v>
      </c>
      <c r="E7" s="2">
        <v>968657</v>
      </c>
      <c r="F7" s="10">
        <f>SUM(期刊分項!C7+報紙分項!C7)</f>
        <v>242601</v>
      </c>
      <c r="G7" s="10">
        <f>SUM(C7:F7)</f>
        <v>1437540</v>
      </c>
      <c r="H7" s="26">
        <f>G7/G$27</f>
        <v>4.3918363426427895E-2</v>
      </c>
      <c r="I7" s="59">
        <f t="shared" si="2"/>
        <v>1502299.8181818181</v>
      </c>
      <c r="J7" s="85"/>
      <c r="K7" s="82"/>
    </row>
    <row r="8" spans="1:13">
      <c r="A8" s="98"/>
      <c r="B8" s="18" t="s">
        <v>20</v>
      </c>
      <c r="C8" s="2">
        <f>圖書視聽分項!K8</f>
        <v>141872</v>
      </c>
      <c r="D8" s="2">
        <f>圖書視聽分項!L8</f>
        <v>3000</v>
      </c>
      <c r="E8" s="2">
        <v>968657</v>
      </c>
      <c r="F8" s="10">
        <f>SUM(期刊分項!C8+報紙分項!C8)</f>
        <v>437704</v>
      </c>
      <c r="G8" s="10">
        <f t="shared" si="0"/>
        <v>1551233</v>
      </c>
      <c r="H8" s="26">
        <f t="shared" si="1"/>
        <v>4.7391804508443609E-2</v>
      </c>
      <c r="I8" s="59">
        <f t="shared" si="2"/>
        <v>1615992.8181818181</v>
      </c>
      <c r="J8" s="85"/>
      <c r="K8" s="82"/>
    </row>
    <row r="9" spans="1:13">
      <c r="A9" s="98"/>
      <c r="B9" s="18" t="s">
        <v>21</v>
      </c>
      <c r="C9" s="2">
        <f>圖書視聽分項!K9</f>
        <v>445584</v>
      </c>
      <c r="D9" s="2">
        <f>圖書視聽分項!L9</f>
        <v>143567</v>
      </c>
      <c r="E9" s="2">
        <v>968657</v>
      </c>
      <c r="F9" s="10">
        <f>SUM(期刊分項!C9+報紙分項!C9)</f>
        <v>12763</v>
      </c>
      <c r="G9" s="10">
        <f t="shared" si="0"/>
        <v>1570571</v>
      </c>
      <c r="H9" s="26">
        <f t="shared" si="1"/>
        <v>4.7982600807635466E-2</v>
      </c>
      <c r="I9" s="59">
        <f t="shared" si="2"/>
        <v>1635330.8181818181</v>
      </c>
      <c r="J9" s="85"/>
      <c r="K9" s="82"/>
    </row>
    <row r="10" spans="1:13">
      <c r="A10" s="98"/>
      <c r="B10" s="18" t="s">
        <v>22</v>
      </c>
      <c r="C10" s="2">
        <f>圖書視聽分項!K10</f>
        <v>275368</v>
      </c>
      <c r="D10" s="2">
        <f>圖書視聽分項!L10</f>
        <v>143895</v>
      </c>
      <c r="E10" s="2">
        <v>968657</v>
      </c>
      <c r="F10" s="10">
        <f>SUM(期刊分項!C10+報紙分項!C10)</f>
        <v>12763</v>
      </c>
      <c r="G10" s="10">
        <f t="shared" si="0"/>
        <v>1400683</v>
      </c>
      <c r="H10" s="26">
        <f t="shared" si="1"/>
        <v>4.2792343196863605E-2</v>
      </c>
      <c r="I10" s="59">
        <f t="shared" si="2"/>
        <v>1465442.8181818181</v>
      </c>
      <c r="J10" s="85"/>
      <c r="K10" s="82"/>
    </row>
    <row r="11" spans="1:13">
      <c r="A11" s="98"/>
      <c r="B11" s="18" t="s">
        <v>23</v>
      </c>
      <c r="C11" s="2">
        <f>圖書視聽分項!K11</f>
        <v>292163</v>
      </c>
      <c r="D11" s="2">
        <f>圖書視聽分項!L11</f>
        <v>133165</v>
      </c>
      <c r="E11" s="2">
        <v>968657</v>
      </c>
      <c r="F11" s="10">
        <f>SUM(期刊分項!C11+報紙分項!C11)</f>
        <v>12763</v>
      </c>
      <c r="G11" s="10">
        <f t="shared" si="0"/>
        <v>1406748</v>
      </c>
      <c r="H11" s="26">
        <f t="shared" si="1"/>
        <v>4.2977635344686474E-2</v>
      </c>
      <c r="I11" s="59">
        <f t="shared" si="2"/>
        <v>1471507.8181818181</v>
      </c>
      <c r="J11" s="85"/>
      <c r="K11" s="82"/>
      <c r="M11" s="45"/>
    </row>
    <row r="12" spans="1:13">
      <c r="A12" s="98"/>
      <c r="B12" s="18" t="s">
        <v>24</v>
      </c>
      <c r="C12" s="2">
        <f>圖書視聽分項!K12</f>
        <v>135722</v>
      </c>
      <c r="D12" s="2">
        <f>圖書視聽分項!L12</f>
        <v>3000</v>
      </c>
      <c r="E12" s="2">
        <v>1219489</v>
      </c>
      <c r="F12" s="10">
        <f>SUM(期刊分項!C12+報紙分項!C12)</f>
        <v>82430</v>
      </c>
      <c r="G12" s="10">
        <f t="shared" si="0"/>
        <v>1440641</v>
      </c>
      <c r="H12" s="26">
        <f t="shared" si="1"/>
        <v>4.4013102247598336E-2</v>
      </c>
      <c r="I12" s="59">
        <f t="shared" si="2"/>
        <v>1505400.8181818181</v>
      </c>
      <c r="J12" s="85"/>
      <c r="K12" s="82"/>
    </row>
    <row r="13" spans="1:13">
      <c r="A13" s="98"/>
      <c r="B13" s="18" t="s">
        <v>25</v>
      </c>
      <c r="C13" s="2">
        <f>圖書視聽分項!K13</f>
        <v>140306</v>
      </c>
      <c r="D13" s="2">
        <f>圖書視聽分項!L13</f>
        <v>6840</v>
      </c>
      <c r="E13" s="2">
        <v>968657</v>
      </c>
      <c r="F13" s="10">
        <f>SUM(期刊分項!C13+報紙分項!C13)</f>
        <v>139253</v>
      </c>
      <c r="G13" s="10">
        <f t="shared" si="0"/>
        <v>1255056</v>
      </c>
      <c r="H13" s="26">
        <f t="shared" si="1"/>
        <v>3.8343284728438086E-2</v>
      </c>
      <c r="I13" s="59">
        <f t="shared" si="2"/>
        <v>1319815.8181818181</v>
      </c>
      <c r="J13" s="85"/>
      <c r="K13" s="82"/>
    </row>
    <row r="14" spans="1:13">
      <c r="A14" s="99"/>
      <c r="B14" s="15" t="s">
        <v>26</v>
      </c>
      <c r="C14" s="2">
        <f>圖書視聽分項!K14</f>
        <v>359638</v>
      </c>
      <c r="D14" s="2">
        <f>圖書視聽分項!L14</f>
        <v>3000</v>
      </c>
      <c r="E14" s="2">
        <v>968657</v>
      </c>
      <c r="F14" s="10">
        <f>SUM(期刊分項!C14+報紙分項!C14)</f>
        <v>12763</v>
      </c>
      <c r="G14" s="10">
        <f t="shared" si="0"/>
        <v>1344058</v>
      </c>
      <c r="H14" s="26">
        <f t="shared" si="1"/>
        <v>4.1062389714510782E-2</v>
      </c>
      <c r="I14" s="59">
        <f t="shared" si="2"/>
        <v>1408817.8181818181</v>
      </c>
      <c r="J14" s="86"/>
      <c r="K14" s="83"/>
    </row>
    <row r="15" spans="1:13" ht="14.25" customHeight="1">
      <c r="A15" s="94" t="s">
        <v>15</v>
      </c>
      <c r="B15" s="18" t="s">
        <v>27</v>
      </c>
      <c r="C15" s="2">
        <f>圖書視聽分項!K15</f>
        <v>283266</v>
      </c>
      <c r="D15" s="2">
        <f>圖書視聽分項!L15</f>
        <v>3000</v>
      </c>
      <c r="E15" s="2">
        <v>1051657</v>
      </c>
      <c r="F15" s="10">
        <f>SUM(期刊分項!C15+報紙分項!C15)</f>
        <v>493444</v>
      </c>
      <c r="G15" s="10">
        <f t="shared" si="0"/>
        <v>1831367</v>
      </c>
      <c r="H15" s="26">
        <f t="shared" si="1"/>
        <v>5.5950193715073655E-2</v>
      </c>
      <c r="I15" s="59">
        <f t="shared" si="2"/>
        <v>1896126.8181818181</v>
      </c>
      <c r="J15" s="84">
        <f>SUM(I15:I16)</f>
        <v>3731465.6363636362</v>
      </c>
      <c r="K15" s="81">
        <f>J15/J27</f>
        <v>0.11400021142440922</v>
      </c>
    </row>
    <row r="16" spans="1:13">
      <c r="A16" s="95"/>
      <c r="B16" s="18" t="s">
        <v>28</v>
      </c>
      <c r="C16" s="2">
        <f>圖書視聽分項!K16</f>
        <v>250852</v>
      </c>
      <c r="D16" s="2">
        <f>圖書視聽分項!L16</f>
        <v>54280</v>
      </c>
      <c r="E16" s="2">
        <v>968657</v>
      </c>
      <c r="F16" s="10">
        <f>SUM(期刊分項!C16+報紙分項!C16)</f>
        <v>496790</v>
      </c>
      <c r="G16" s="10">
        <f t="shared" si="0"/>
        <v>1770579</v>
      </c>
      <c r="H16" s="26">
        <f t="shared" si="1"/>
        <v>5.4093056191272089E-2</v>
      </c>
      <c r="I16" s="59">
        <f t="shared" si="2"/>
        <v>1835338.8181818181</v>
      </c>
      <c r="J16" s="86"/>
      <c r="K16" s="83"/>
      <c r="M16" s="45"/>
    </row>
    <row r="17" spans="1:13">
      <c r="A17" s="92" t="s">
        <v>10</v>
      </c>
      <c r="B17" s="18" t="s">
        <v>29</v>
      </c>
      <c r="C17" s="2">
        <f>圖書視聽分項!K17</f>
        <v>263541</v>
      </c>
      <c r="D17" s="2">
        <f>圖書視聽分項!L17</f>
        <v>168161</v>
      </c>
      <c r="E17" s="2">
        <v>749946</v>
      </c>
      <c r="F17" s="10">
        <f>SUM(期刊分項!C17+報紙分項!C17)</f>
        <v>101157</v>
      </c>
      <c r="G17" s="10">
        <f t="shared" si="0"/>
        <v>1282805</v>
      </c>
      <c r="H17" s="26">
        <f t="shared" si="1"/>
        <v>3.9191045950191884E-2</v>
      </c>
      <c r="I17" s="59">
        <f t="shared" si="2"/>
        <v>1347564.8181818181</v>
      </c>
      <c r="J17" s="84">
        <f>SUM(I17:I21)</f>
        <v>6438377.0909090908</v>
      </c>
      <c r="K17" s="81">
        <f>J17/J27</f>
        <v>0.19669921181666811</v>
      </c>
    </row>
    <row r="18" spans="1:13">
      <c r="A18" s="93"/>
      <c r="B18" s="18" t="s">
        <v>30</v>
      </c>
      <c r="C18" s="2">
        <f>圖書視聽分項!K18</f>
        <v>364674</v>
      </c>
      <c r="D18" s="2">
        <f>圖書視聽分項!L18</f>
        <v>115315</v>
      </c>
      <c r="E18" s="2">
        <v>749946</v>
      </c>
      <c r="F18" s="10">
        <f>SUM(期刊分項!C18+報紙分項!C18)</f>
        <v>22663</v>
      </c>
      <c r="G18" s="10">
        <f t="shared" si="0"/>
        <v>1252598</v>
      </c>
      <c r="H18" s="26">
        <f t="shared" si="1"/>
        <v>3.8268190235552911E-2</v>
      </c>
      <c r="I18" s="59">
        <f t="shared" si="2"/>
        <v>1317357.8181818181</v>
      </c>
      <c r="J18" s="85"/>
      <c r="K18" s="82"/>
    </row>
    <row r="19" spans="1:13">
      <c r="A19" s="93"/>
      <c r="B19" s="18" t="s">
        <v>31</v>
      </c>
      <c r="C19" s="2">
        <f>圖書視聽分項!K19</f>
        <v>293978</v>
      </c>
      <c r="D19" s="2">
        <f>圖書視聽分項!L19</f>
        <v>3000</v>
      </c>
      <c r="E19" s="2">
        <v>749946</v>
      </c>
      <c r="F19" s="10">
        <f>SUM(期刊分項!C19+報紙分項!C19)</f>
        <v>84447</v>
      </c>
      <c r="G19" s="10">
        <f t="shared" si="0"/>
        <v>1131371</v>
      </c>
      <c r="H19" s="26">
        <f t="shared" si="1"/>
        <v>3.4564577506101507E-2</v>
      </c>
      <c r="I19" s="59">
        <f t="shared" si="2"/>
        <v>1196130.8181818181</v>
      </c>
      <c r="J19" s="85"/>
      <c r="K19" s="82"/>
      <c r="M19" s="45"/>
    </row>
    <row r="20" spans="1:13">
      <c r="A20" s="93"/>
      <c r="B20" s="18" t="s">
        <v>104</v>
      </c>
      <c r="C20" s="2">
        <f>圖書視聽分項!K20</f>
        <v>371770</v>
      </c>
      <c r="D20" s="2">
        <f>圖書視聽分項!L20</f>
        <v>20617</v>
      </c>
      <c r="E20" s="2">
        <v>749946</v>
      </c>
      <c r="F20" s="10">
        <f>SUM(期刊分項!C20+報紙分項!C20)</f>
        <v>152545</v>
      </c>
      <c r="G20" s="10">
        <f t="shared" si="0"/>
        <v>1294878</v>
      </c>
      <c r="H20" s="26">
        <f t="shared" si="1"/>
        <v>3.9559888835709683E-2</v>
      </c>
      <c r="I20" s="59">
        <f t="shared" si="2"/>
        <v>1359637.8181818181</v>
      </c>
      <c r="J20" s="85"/>
      <c r="K20" s="82"/>
    </row>
    <row r="21" spans="1:13">
      <c r="A21" s="93"/>
      <c r="B21" s="18" t="s">
        <v>32</v>
      </c>
      <c r="C21" s="2">
        <f>圖書視聽分項!K21</f>
        <v>179242</v>
      </c>
      <c r="D21" s="2">
        <f>圖書視聽分項!L21</f>
        <v>3000</v>
      </c>
      <c r="E21" s="2">
        <v>939985</v>
      </c>
      <c r="F21" s="10">
        <f>SUM(期刊分項!C21+報紙分項!C21)</f>
        <v>30699</v>
      </c>
      <c r="G21" s="10">
        <f t="shared" si="0"/>
        <v>1152926</v>
      </c>
      <c r="H21" s="26">
        <f t="shared" si="1"/>
        <v>3.5223105493953424E-2</v>
      </c>
      <c r="I21" s="59">
        <f t="shared" si="2"/>
        <v>1217685.8181818181</v>
      </c>
      <c r="J21" s="86"/>
      <c r="K21" s="83"/>
    </row>
    <row r="22" spans="1:13">
      <c r="A22" s="92" t="s">
        <v>11</v>
      </c>
      <c r="B22" s="18" t="s">
        <v>33</v>
      </c>
      <c r="C22" s="2">
        <f>圖書視聽分項!K22</f>
        <v>214327</v>
      </c>
      <c r="D22" s="2">
        <f>圖書視聽分項!L22</f>
        <v>3000</v>
      </c>
      <c r="E22" s="2">
        <v>796446</v>
      </c>
      <c r="F22" s="10">
        <f>SUM(期刊分項!C22+報紙分項!C22)</f>
        <v>20200</v>
      </c>
      <c r="G22" s="10">
        <f t="shared" si="0"/>
        <v>1033973</v>
      </c>
      <c r="H22" s="26">
        <f t="shared" si="1"/>
        <v>3.1588965863290019E-2</v>
      </c>
      <c r="I22" s="59">
        <f t="shared" si="2"/>
        <v>1098732.8181818181</v>
      </c>
      <c r="J22" s="84">
        <f>SUM(I22:I24)</f>
        <v>3562210.4545454541</v>
      </c>
      <c r="K22" s="81">
        <f>J22/J27</f>
        <v>0.10882928707663661</v>
      </c>
    </row>
    <row r="23" spans="1:13">
      <c r="A23" s="93"/>
      <c r="B23" s="18" t="s">
        <v>34</v>
      </c>
      <c r="C23" s="2">
        <f>圖書視聽分項!K23</f>
        <v>336191</v>
      </c>
      <c r="D23" s="2">
        <f>圖書視聽分項!L23</f>
        <v>76740</v>
      </c>
      <c r="E23" s="2">
        <v>749946</v>
      </c>
      <c r="F23" s="10">
        <f>SUM(期刊分項!C23+報紙分項!C23)</f>
        <v>84190</v>
      </c>
      <c r="G23" s="10">
        <f t="shared" si="0"/>
        <v>1247067</v>
      </c>
      <c r="H23" s="26">
        <f t="shared" si="1"/>
        <v>3.809921235103382E-2</v>
      </c>
      <c r="I23" s="59">
        <f t="shared" si="2"/>
        <v>1311826.8181818181</v>
      </c>
      <c r="J23" s="85"/>
      <c r="K23" s="82"/>
      <c r="M23" s="45"/>
    </row>
    <row r="24" spans="1:13">
      <c r="A24" s="93"/>
      <c r="B24" s="18" t="s">
        <v>35</v>
      </c>
      <c r="C24" s="2">
        <f>圖書視聽分項!K24</f>
        <v>258482</v>
      </c>
      <c r="D24" s="2">
        <f>圖書視聽分項!L24</f>
        <v>43840</v>
      </c>
      <c r="E24" s="2">
        <v>749946</v>
      </c>
      <c r="F24" s="10">
        <f>SUM(期刊分項!C24+報紙分項!C24)</f>
        <v>34623</v>
      </c>
      <c r="G24" s="10">
        <f t="shared" si="0"/>
        <v>1086891</v>
      </c>
      <c r="H24" s="26">
        <f t="shared" si="1"/>
        <v>3.3205666585217557E-2</v>
      </c>
      <c r="I24" s="59">
        <f t="shared" si="2"/>
        <v>1151650.8181818181</v>
      </c>
      <c r="J24" s="86"/>
      <c r="K24" s="83"/>
    </row>
    <row r="25" spans="1:13" ht="16.5" customHeight="1">
      <c r="A25" s="89"/>
      <c r="B25" s="18" t="s">
        <v>36</v>
      </c>
      <c r="C25" s="2">
        <f>圖書視聽分項!K25</f>
        <v>164400</v>
      </c>
      <c r="D25" s="2">
        <f>圖書視聽分項!L25</f>
        <v>38974</v>
      </c>
      <c r="E25" s="2">
        <v>810746</v>
      </c>
      <c r="F25" s="10">
        <f>SUM(期刊分項!C25+報紙分項!C25)</f>
        <v>12763</v>
      </c>
      <c r="G25" s="10">
        <f t="shared" si="0"/>
        <v>1026883</v>
      </c>
      <c r="H25" s="26">
        <f t="shared" si="1"/>
        <v>3.1372358884219263E-2</v>
      </c>
      <c r="I25" s="75"/>
      <c r="J25" s="76"/>
      <c r="K25" s="77"/>
    </row>
    <row r="26" spans="1:13">
      <c r="A26" s="90"/>
      <c r="B26" s="2" t="s">
        <v>112</v>
      </c>
      <c r="C26" s="2">
        <f>圖書視聽分項!K26</f>
        <v>309011</v>
      </c>
      <c r="D26" s="2">
        <f>圖書視聽分項!L26</f>
        <v>40109</v>
      </c>
      <c r="E26" s="2">
        <v>0</v>
      </c>
      <c r="F26" s="10">
        <f>SUM(期刊分項!C26+報紙分項!C26)</f>
        <v>48713</v>
      </c>
      <c r="G26" s="10">
        <f t="shared" si="0"/>
        <v>397833</v>
      </c>
      <c r="H26" s="26">
        <f t="shared" si="1"/>
        <v>1.2154217814478964E-2</v>
      </c>
      <c r="I26" s="78"/>
      <c r="J26" s="79"/>
      <c r="K26" s="80"/>
    </row>
    <row r="27" spans="1:13" ht="16.5">
      <c r="A27" s="87" t="s">
        <v>2</v>
      </c>
      <c r="B27" s="88"/>
      <c r="C27" s="10">
        <f>SUM(C3:C26)</f>
        <v>6670615</v>
      </c>
      <c r="D27" s="10">
        <f>SUM(D3:D26)</f>
        <v>1350000</v>
      </c>
      <c r="E27" s="10">
        <f>SUM(E3:E26)</f>
        <v>21181382</v>
      </c>
      <c r="F27" s="10">
        <f>SUM(期刊分項!C27+報紙分項!C27)</f>
        <v>3530097</v>
      </c>
      <c r="G27" s="10">
        <f>SUM(C27:F27)</f>
        <v>32732094</v>
      </c>
      <c r="H27" s="26">
        <f>G27/G27</f>
        <v>1</v>
      </c>
      <c r="I27" s="60">
        <f>SUM(I3:I24)</f>
        <v>32732093.999999981</v>
      </c>
      <c r="J27" s="60">
        <f>SUM(J3:J24)</f>
        <v>32732093.999999996</v>
      </c>
      <c r="K27" s="51">
        <f>100%</f>
        <v>1</v>
      </c>
    </row>
    <row r="28" spans="1:13">
      <c r="H28" s="46"/>
    </row>
  </sheetData>
  <mergeCells count="16">
    <mergeCell ref="A27:B27"/>
    <mergeCell ref="A25:A26"/>
    <mergeCell ref="A2:B2"/>
    <mergeCell ref="A17:A21"/>
    <mergeCell ref="A22:A24"/>
    <mergeCell ref="A15:A16"/>
    <mergeCell ref="A3:A14"/>
    <mergeCell ref="I25:K26"/>
    <mergeCell ref="K3:K14"/>
    <mergeCell ref="K15:K16"/>
    <mergeCell ref="K17:K21"/>
    <mergeCell ref="K22:K24"/>
    <mergeCell ref="J3:J14"/>
    <mergeCell ref="J15:J16"/>
    <mergeCell ref="J17:J21"/>
    <mergeCell ref="J22:J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opLeftCell="B1" workbookViewId="0">
      <selection activeCell="H10" sqref="H10"/>
    </sheetView>
  </sheetViews>
  <sheetFormatPr defaultRowHeight="16.5"/>
  <cols>
    <col min="1" max="1" width="5.125" customWidth="1"/>
    <col min="2" max="2" width="18.75" customWidth="1"/>
    <col min="3" max="4" width="10.25" customWidth="1"/>
    <col min="5" max="6" width="9.75" customWidth="1"/>
    <col min="7" max="7" width="0" hidden="1" customWidth="1"/>
    <col min="8" max="8" width="10.25" customWidth="1"/>
    <col min="9" max="9" width="9.75" customWidth="1"/>
    <col min="11" max="11" width="10" bestFit="1" customWidth="1"/>
    <col min="12" max="12" width="10.625" customWidth="1"/>
    <col min="13" max="13" width="10" bestFit="1" customWidth="1"/>
  </cols>
  <sheetData>
    <row r="1" spans="1:13" ht="17.25" thickBot="1">
      <c r="A1" s="1" t="s">
        <v>108</v>
      </c>
      <c r="B1" s="1"/>
      <c r="C1" s="1"/>
      <c r="D1" s="1"/>
      <c r="E1" s="1"/>
      <c r="F1" s="1"/>
      <c r="H1" s="1"/>
      <c r="I1" s="1"/>
    </row>
    <row r="2" spans="1:13" ht="17.25" thickTop="1">
      <c r="A2" s="101" t="s">
        <v>0</v>
      </c>
      <c r="B2" s="101"/>
      <c r="C2" s="2" t="s">
        <v>43</v>
      </c>
      <c r="D2" s="2" t="s">
        <v>44</v>
      </c>
      <c r="E2" s="2" t="s">
        <v>45</v>
      </c>
      <c r="F2" s="70" t="s">
        <v>9</v>
      </c>
      <c r="G2" s="23" t="s">
        <v>9</v>
      </c>
      <c r="H2" s="2" t="s">
        <v>46</v>
      </c>
      <c r="I2" s="2" t="s">
        <v>47</v>
      </c>
      <c r="K2" s="4" t="s">
        <v>7</v>
      </c>
      <c r="L2" s="5" t="s">
        <v>8</v>
      </c>
    </row>
    <row r="3" spans="1:13">
      <c r="A3" s="96" t="s">
        <v>3</v>
      </c>
      <c r="B3" s="18" t="s">
        <v>18</v>
      </c>
      <c r="C3" s="3">
        <v>32003</v>
      </c>
      <c r="D3" s="3">
        <v>11434</v>
      </c>
      <c r="E3" s="3">
        <v>472433</v>
      </c>
      <c r="F3" s="69">
        <v>118297</v>
      </c>
      <c r="G3" s="24"/>
      <c r="H3" s="3">
        <v>137125</v>
      </c>
      <c r="I3" s="3">
        <v>3000</v>
      </c>
      <c r="K3" s="6">
        <f>SUM(C3:G3)</f>
        <v>634167</v>
      </c>
      <c r="L3" s="66">
        <f>SUM(H3:I3)</f>
        <v>140125</v>
      </c>
      <c r="M3" s="73"/>
    </row>
    <row r="4" spans="1:13" s="12" customFormat="1">
      <c r="A4" s="97"/>
      <c r="B4" s="14" t="s">
        <v>19</v>
      </c>
      <c r="C4" s="3">
        <v>0</v>
      </c>
      <c r="D4" s="3">
        <v>11434</v>
      </c>
      <c r="E4" s="3">
        <v>43486</v>
      </c>
      <c r="F4" s="69">
        <v>118297</v>
      </c>
      <c r="G4" s="24"/>
      <c r="H4" s="3">
        <v>0</v>
      </c>
      <c r="I4" s="3">
        <v>3000</v>
      </c>
      <c r="J4" s="1"/>
      <c r="K4" s="6">
        <f t="shared" ref="K4:K26" si="0">SUM(C4:G4)</f>
        <v>173217</v>
      </c>
      <c r="L4" s="66">
        <f t="shared" ref="L4:L26" si="1">SUM(H4:I4)</f>
        <v>3000</v>
      </c>
      <c r="M4" s="74"/>
    </row>
    <row r="5" spans="1:13" s="12" customFormat="1">
      <c r="A5" s="97"/>
      <c r="B5" s="14" t="s">
        <v>99</v>
      </c>
      <c r="C5" s="3">
        <v>247642</v>
      </c>
      <c r="D5" s="3">
        <v>11434</v>
      </c>
      <c r="E5" s="3">
        <v>10638</v>
      </c>
      <c r="F5" s="69">
        <v>118297</v>
      </c>
      <c r="G5" s="24"/>
      <c r="H5" s="3">
        <v>24000</v>
      </c>
      <c r="I5" s="3">
        <v>3000</v>
      </c>
      <c r="J5" s="1"/>
      <c r="K5" s="6">
        <f t="shared" si="0"/>
        <v>388011</v>
      </c>
      <c r="L5" s="66">
        <f t="shared" si="1"/>
        <v>27000</v>
      </c>
    </row>
    <row r="6" spans="1:13">
      <c r="A6" s="102"/>
      <c r="B6" s="18" t="s">
        <v>105</v>
      </c>
      <c r="C6" s="3">
        <v>0</v>
      </c>
      <c r="D6" s="3">
        <v>11434</v>
      </c>
      <c r="E6" s="3">
        <v>88335</v>
      </c>
      <c r="F6" s="69">
        <v>118297</v>
      </c>
      <c r="G6" s="24"/>
      <c r="H6" s="3">
        <v>120857</v>
      </c>
      <c r="I6" s="3">
        <v>3000</v>
      </c>
      <c r="J6" s="1"/>
      <c r="K6" s="6">
        <f t="shared" si="0"/>
        <v>218066</v>
      </c>
      <c r="L6" s="66">
        <f t="shared" si="1"/>
        <v>123857</v>
      </c>
    </row>
    <row r="7" spans="1:13">
      <c r="A7" s="102"/>
      <c r="B7" s="18" t="s">
        <v>106</v>
      </c>
      <c r="C7" s="3">
        <v>0</v>
      </c>
      <c r="D7" s="3">
        <v>11434</v>
      </c>
      <c r="E7" s="3">
        <v>47036</v>
      </c>
      <c r="F7" s="69">
        <v>118297</v>
      </c>
      <c r="G7" s="24"/>
      <c r="H7" s="3">
        <v>46515</v>
      </c>
      <c r="I7" s="3">
        <v>3000</v>
      </c>
      <c r="J7" s="1"/>
      <c r="K7" s="6">
        <f t="shared" si="0"/>
        <v>176767</v>
      </c>
      <c r="L7" s="66">
        <f t="shared" si="1"/>
        <v>49515</v>
      </c>
    </row>
    <row r="8" spans="1:13">
      <c r="A8" s="102"/>
      <c r="B8" s="18" t="s">
        <v>20</v>
      </c>
      <c r="C8" s="3">
        <v>0</v>
      </c>
      <c r="D8" s="3">
        <v>11434</v>
      </c>
      <c r="E8" s="3">
        <v>12141</v>
      </c>
      <c r="F8" s="69">
        <v>118297</v>
      </c>
      <c r="G8" s="24"/>
      <c r="H8" s="3">
        <v>0</v>
      </c>
      <c r="I8" s="3">
        <v>3000</v>
      </c>
      <c r="J8" s="1"/>
      <c r="K8" s="6">
        <f t="shared" si="0"/>
        <v>141872</v>
      </c>
      <c r="L8" s="66">
        <f t="shared" si="1"/>
        <v>3000</v>
      </c>
    </row>
    <row r="9" spans="1:13">
      <c r="A9" s="102"/>
      <c r="B9" s="18" t="s">
        <v>21</v>
      </c>
      <c r="C9" s="3">
        <v>41785</v>
      </c>
      <c r="D9" s="3">
        <v>11434</v>
      </c>
      <c r="E9" s="3">
        <v>274068</v>
      </c>
      <c r="F9" s="69">
        <v>118297</v>
      </c>
      <c r="G9" s="24"/>
      <c r="H9" s="3">
        <v>140567</v>
      </c>
      <c r="I9" s="3">
        <v>3000</v>
      </c>
      <c r="J9" s="1"/>
      <c r="K9" s="6">
        <f t="shared" si="0"/>
        <v>445584</v>
      </c>
      <c r="L9" s="66">
        <f t="shared" si="1"/>
        <v>143567</v>
      </c>
    </row>
    <row r="10" spans="1:13">
      <c r="A10" s="102"/>
      <c r="B10" s="18" t="s">
        <v>22</v>
      </c>
      <c r="C10" s="3">
        <v>33576</v>
      </c>
      <c r="D10" s="3">
        <v>11434</v>
      </c>
      <c r="E10" s="3">
        <v>112061</v>
      </c>
      <c r="F10" s="69">
        <v>118297</v>
      </c>
      <c r="G10" s="24"/>
      <c r="H10" s="3">
        <v>140895</v>
      </c>
      <c r="I10" s="3">
        <v>3000</v>
      </c>
      <c r="J10" s="1"/>
      <c r="K10" s="6">
        <f t="shared" si="0"/>
        <v>275368</v>
      </c>
      <c r="L10" s="66">
        <f t="shared" si="1"/>
        <v>143895</v>
      </c>
    </row>
    <row r="11" spans="1:13">
      <c r="A11" s="102"/>
      <c r="B11" s="18" t="s">
        <v>23</v>
      </c>
      <c r="C11" s="3">
        <v>6773</v>
      </c>
      <c r="D11" s="3">
        <v>11434</v>
      </c>
      <c r="E11" s="3">
        <v>155659</v>
      </c>
      <c r="F11" s="69">
        <v>118297</v>
      </c>
      <c r="G11" s="24"/>
      <c r="H11" s="3">
        <v>130165</v>
      </c>
      <c r="I11" s="3">
        <v>3000</v>
      </c>
      <c r="J11" s="1"/>
      <c r="K11" s="6">
        <f t="shared" si="0"/>
        <v>292163</v>
      </c>
      <c r="L11" s="66">
        <f t="shared" si="1"/>
        <v>133165</v>
      </c>
    </row>
    <row r="12" spans="1:13">
      <c r="A12" s="102"/>
      <c r="B12" s="18" t="s">
        <v>24</v>
      </c>
      <c r="C12" s="3">
        <v>5991</v>
      </c>
      <c r="D12" s="3">
        <v>11434</v>
      </c>
      <c r="E12" s="3">
        <v>0</v>
      </c>
      <c r="F12" s="69">
        <v>118297</v>
      </c>
      <c r="G12" s="24"/>
      <c r="H12" s="3">
        <v>0</v>
      </c>
      <c r="I12" s="3">
        <v>3000</v>
      </c>
      <c r="J12" s="1"/>
      <c r="K12" s="6">
        <f t="shared" si="0"/>
        <v>135722</v>
      </c>
      <c r="L12" s="66">
        <f t="shared" si="1"/>
        <v>3000</v>
      </c>
    </row>
    <row r="13" spans="1:13">
      <c r="A13" s="102"/>
      <c r="B13" s="18" t="s">
        <v>25</v>
      </c>
      <c r="C13" s="3">
        <v>0</v>
      </c>
      <c r="D13" s="3">
        <v>11434</v>
      </c>
      <c r="E13" s="3">
        <v>10575</v>
      </c>
      <c r="F13" s="69">
        <v>118297</v>
      </c>
      <c r="G13" s="24"/>
      <c r="H13" s="3">
        <v>3840</v>
      </c>
      <c r="I13" s="3">
        <v>3000</v>
      </c>
      <c r="J13" s="1"/>
      <c r="K13" s="6">
        <f t="shared" si="0"/>
        <v>140306</v>
      </c>
      <c r="L13" s="66">
        <f t="shared" si="1"/>
        <v>6840</v>
      </c>
    </row>
    <row r="14" spans="1:13">
      <c r="A14" s="103"/>
      <c r="B14" s="15" t="s">
        <v>26</v>
      </c>
      <c r="C14" s="3">
        <v>12424</v>
      </c>
      <c r="D14" s="3">
        <v>11434</v>
      </c>
      <c r="E14" s="3">
        <v>217483</v>
      </c>
      <c r="F14" s="69">
        <v>118297</v>
      </c>
      <c r="G14" s="24"/>
      <c r="H14" s="3">
        <v>0</v>
      </c>
      <c r="I14" s="3">
        <v>3000</v>
      </c>
      <c r="J14" s="1"/>
      <c r="K14" s="6">
        <f t="shared" si="0"/>
        <v>359638</v>
      </c>
      <c r="L14" s="66">
        <f t="shared" si="1"/>
        <v>3000</v>
      </c>
    </row>
    <row r="15" spans="1:13" ht="16.5" customHeight="1">
      <c r="A15" s="94" t="s">
        <v>14</v>
      </c>
      <c r="B15" s="18" t="s">
        <v>27</v>
      </c>
      <c r="C15" s="3">
        <v>38272</v>
      </c>
      <c r="D15" s="3">
        <v>11434</v>
      </c>
      <c r="E15" s="3">
        <v>115263</v>
      </c>
      <c r="F15" s="69">
        <v>118297</v>
      </c>
      <c r="G15" s="24"/>
      <c r="H15" s="3">
        <v>0</v>
      </c>
      <c r="I15" s="3">
        <v>3000</v>
      </c>
      <c r="K15" s="6">
        <f t="shared" si="0"/>
        <v>283266</v>
      </c>
      <c r="L15" s="66">
        <f t="shared" si="1"/>
        <v>3000</v>
      </c>
    </row>
    <row r="16" spans="1:13">
      <c r="A16" s="95"/>
      <c r="B16" s="18" t="s">
        <v>28</v>
      </c>
      <c r="C16" s="3">
        <v>1280</v>
      </c>
      <c r="D16" s="3">
        <v>11434</v>
      </c>
      <c r="E16" s="3">
        <v>119841</v>
      </c>
      <c r="F16" s="69">
        <v>118297</v>
      </c>
      <c r="G16" s="24"/>
      <c r="H16" s="3">
        <v>51280</v>
      </c>
      <c r="I16" s="3">
        <v>3000</v>
      </c>
      <c r="K16" s="6">
        <f t="shared" si="0"/>
        <v>250852</v>
      </c>
      <c r="L16" s="66">
        <f t="shared" si="1"/>
        <v>54280</v>
      </c>
    </row>
    <row r="17" spans="1:12">
      <c r="A17" s="92" t="s">
        <v>4</v>
      </c>
      <c r="B17" s="18" t="s">
        <v>29</v>
      </c>
      <c r="C17" s="3">
        <v>35606</v>
      </c>
      <c r="D17" s="3">
        <v>11434</v>
      </c>
      <c r="E17" s="3">
        <v>98204</v>
      </c>
      <c r="F17" s="69">
        <v>118297</v>
      </c>
      <c r="G17" s="24"/>
      <c r="H17" s="3">
        <v>165161</v>
      </c>
      <c r="I17" s="3">
        <v>3000</v>
      </c>
      <c r="K17" s="6">
        <f t="shared" si="0"/>
        <v>263541</v>
      </c>
      <c r="L17" s="66">
        <f t="shared" si="1"/>
        <v>168161</v>
      </c>
    </row>
    <row r="18" spans="1:12">
      <c r="A18" s="93"/>
      <c r="B18" s="18" t="s">
        <v>30</v>
      </c>
      <c r="C18" s="3">
        <v>19097</v>
      </c>
      <c r="D18" s="3">
        <v>11434</v>
      </c>
      <c r="E18" s="3">
        <v>215846</v>
      </c>
      <c r="F18" s="69">
        <v>118297</v>
      </c>
      <c r="G18" s="24"/>
      <c r="H18" s="3">
        <v>112315</v>
      </c>
      <c r="I18" s="3">
        <v>3000</v>
      </c>
      <c r="K18" s="6">
        <f t="shared" si="0"/>
        <v>364674</v>
      </c>
      <c r="L18" s="66">
        <f t="shared" si="1"/>
        <v>115315</v>
      </c>
    </row>
    <row r="19" spans="1:12">
      <c r="A19" s="93"/>
      <c r="B19" s="18" t="s">
        <v>31</v>
      </c>
      <c r="C19" s="3">
        <v>44679</v>
      </c>
      <c r="D19" s="3">
        <v>11434</v>
      </c>
      <c r="E19" s="3">
        <v>119568</v>
      </c>
      <c r="F19" s="69">
        <v>118297</v>
      </c>
      <c r="G19" s="24"/>
      <c r="H19" s="3">
        <v>0</v>
      </c>
      <c r="I19" s="3">
        <v>3000</v>
      </c>
      <c r="K19" s="6">
        <f t="shared" si="0"/>
        <v>293978</v>
      </c>
      <c r="L19" s="66">
        <f t="shared" si="1"/>
        <v>3000</v>
      </c>
    </row>
    <row r="20" spans="1:12">
      <c r="A20" s="93"/>
      <c r="B20" s="18" t="s">
        <v>102</v>
      </c>
      <c r="C20" s="3">
        <v>89910</v>
      </c>
      <c r="D20" s="3">
        <v>11434</v>
      </c>
      <c r="E20" s="3">
        <v>152129</v>
      </c>
      <c r="F20" s="69">
        <v>118297</v>
      </c>
      <c r="G20" s="24"/>
      <c r="H20" s="3">
        <v>17617</v>
      </c>
      <c r="I20" s="3">
        <v>3000</v>
      </c>
      <c r="K20" s="6">
        <f t="shared" si="0"/>
        <v>371770</v>
      </c>
      <c r="L20" s="66">
        <f t="shared" si="1"/>
        <v>20617</v>
      </c>
    </row>
    <row r="21" spans="1:12">
      <c r="A21" s="93"/>
      <c r="B21" s="18" t="s">
        <v>32</v>
      </c>
      <c r="C21" s="3">
        <v>0</v>
      </c>
      <c r="D21" s="3">
        <v>11434</v>
      </c>
      <c r="E21" s="3">
        <v>49511</v>
      </c>
      <c r="F21" s="69">
        <v>118297</v>
      </c>
      <c r="G21" s="24"/>
      <c r="H21" s="3">
        <v>0</v>
      </c>
      <c r="I21" s="3">
        <v>3000</v>
      </c>
      <c r="K21" s="6">
        <f t="shared" si="0"/>
        <v>179242</v>
      </c>
      <c r="L21" s="66">
        <f t="shared" si="1"/>
        <v>3000</v>
      </c>
    </row>
    <row r="22" spans="1:12">
      <c r="A22" s="92" t="s">
        <v>5</v>
      </c>
      <c r="B22" s="18" t="s">
        <v>33</v>
      </c>
      <c r="C22" s="3">
        <v>58736</v>
      </c>
      <c r="D22" s="3">
        <v>11434</v>
      </c>
      <c r="E22" s="3">
        <v>25860</v>
      </c>
      <c r="F22" s="69">
        <v>118297</v>
      </c>
      <c r="G22" s="24"/>
      <c r="H22" s="3">
        <v>0</v>
      </c>
      <c r="I22" s="3">
        <v>3000</v>
      </c>
      <c r="K22" s="6">
        <f t="shared" si="0"/>
        <v>214327</v>
      </c>
      <c r="L22" s="66">
        <f t="shared" si="1"/>
        <v>3000</v>
      </c>
    </row>
    <row r="23" spans="1:12">
      <c r="A23" s="93"/>
      <c r="B23" s="18" t="s">
        <v>34</v>
      </c>
      <c r="C23" s="3">
        <v>6620</v>
      </c>
      <c r="D23" s="3">
        <v>11434</v>
      </c>
      <c r="E23" s="3">
        <v>199840</v>
      </c>
      <c r="F23" s="69">
        <v>118297</v>
      </c>
      <c r="G23" s="24"/>
      <c r="H23" s="3">
        <v>73740</v>
      </c>
      <c r="I23" s="3">
        <v>3000</v>
      </c>
      <c r="K23" s="6">
        <f t="shared" si="0"/>
        <v>336191</v>
      </c>
      <c r="L23" s="66">
        <f t="shared" si="1"/>
        <v>76740</v>
      </c>
    </row>
    <row r="24" spans="1:12">
      <c r="A24" s="93"/>
      <c r="B24" s="18" t="s">
        <v>35</v>
      </c>
      <c r="C24" s="3">
        <v>12188</v>
      </c>
      <c r="D24" s="3">
        <v>11434</v>
      </c>
      <c r="E24" s="3">
        <v>116563</v>
      </c>
      <c r="F24" s="69">
        <v>118297</v>
      </c>
      <c r="G24" s="24"/>
      <c r="H24" s="3">
        <v>40840</v>
      </c>
      <c r="I24" s="3">
        <v>3000</v>
      </c>
      <c r="K24" s="6">
        <f t="shared" si="0"/>
        <v>258482</v>
      </c>
      <c r="L24" s="66">
        <f t="shared" si="1"/>
        <v>43840</v>
      </c>
    </row>
    <row r="25" spans="1:12">
      <c r="A25" s="89"/>
      <c r="B25" s="18" t="s">
        <v>36</v>
      </c>
      <c r="C25" s="3">
        <v>14999</v>
      </c>
      <c r="D25" s="3">
        <v>11435</v>
      </c>
      <c r="E25" s="3">
        <v>19680</v>
      </c>
      <c r="F25" s="69">
        <v>118286</v>
      </c>
      <c r="G25" s="24"/>
      <c r="H25" s="3">
        <v>35975</v>
      </c>
      <c r="I25" s="3">
        <v>2999</v>
      </c>
      <c r="K25" s="6">
        <f t="shared" si="0"/>
        <v>164400</v>
      </c>
      <c r="L25" s="66">
        <f t="shared" si="1"/>
        <v>38974</v>
      </c>
    </row>
    <row r="26" spans="1:12">
      <c r="A26" s="90"/>
      <c r="B26" s="18" t="s">
        <v>111</v>
      </c>
      <c r="C26" s="3">
        <v>285373</v>
      </c>
      <c r="D26" s="71"/>
      <c r="E26" s="3">
        <v>23638</v>
      </c>
      <c r="F26" s="72"/>
      <c r="G26" s="24"/>
      <c r="H26" s="3">
        <v>40109</v>
      </c>
      <c r="I26" s="71"/>
      <c r="K26" s="6">
        <f t="shared" si="0"/>
        <v>309011</v>
      </c>
      <c r="L26" s="66">
        <f t="shared" si="1"/>
        <v>40109</v>
      </c>
    </row>
    <row r="27" spans="1:12" ht="17.25" thickBot="1">
      <c r="A27" s="100"/>
      <c r="B27" s="2" t="s">
        <v>2</v>
      </c>
      <c r="C27" s="24">
        <f t="shared" ref="C27:E27" si="2">SUM(C3:C26)</f>
        <v>986954</v>
      </c>
      <c r="D27" s="24">
        <f t="shared" si="2"/>
        <v>262983</v>
      </c>
      <c r="E27" s="24">
        <f t="shared" si="2"/>
        <v>2699858</v>
      </c>
      <c r="F27" s="24">
        <f>SUM(F3:F26)</f>
        <v>2720820</v>
      </c>
      <c r="G27" s="24">
        <f t="shared" ref="G27:I27" si="3">SUM(G3:G26)</f>
        <v>0</v>
      </c>
      <c r="H27" s="24">
        <f t="shared" si="3"/>
        <v>1281001</v>
      </c>
      <c r="I27" s="24">
        <f t="shared" si="3"/>
        <v>68999</v>
      </c>
      <c r="K27" s="67">
        <f>SUM(K3:K26)</f>
        <v>6670615</v>
      </c>
      <c r="L27" s="68">
        <f>SUM(L3:L26)</f>
        <v>1350000</v>
      </c>
    </row>
    <row r="28" spans="1:12" ht="17.25" thickTop="1">
      <c r="C28" s="25">
        <f>SUM(C27:D27)</f>
        <v>1249937</v>
      </c>
      <c r="E28" s="25">
        <f>SUM(E27:E27)</f>
        <v>2699858</v>
      </c>
      <c r="F28" s="25">
        <f>SUM(F27:G27)</f>
        <v>2720820</v>
      </c>
      <c r="H28" s="25">
        <f>SUM(H27:I27)</f>
        <v>1350000</v>
      </c>
    </row>
    <row r="30" spans="1:12">
      <c r="B30" s="22"/>
    </row>
    <row r="31" spans="1:12">
      <c r="B31" s="22"/>
    </row>
  </sheetData>
  <mergeCells count="6">
    <mergeCell ref="A22:A24"/>
    <mergeCell ref="A25:A27"/>
    <mergeCell ref="A2:B2"/>
    <mergeCell ref="A17:A21"/>
    <mergeCell ref="A15:A16"/>
    <mergeCell ref="A3:A1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8"/>
  <sheetViews>
    <sheetView topLeftCell="A16" workbookViewId="0">
      <pane xSplit="9" topLeftCell="J1" activePane="topRight" state="frozen"/>
      <selection activeCell="A13" sqref="A13"/>
      <selection pane="topRight" activeCell="Q29" sqref="Q29"/>
    </sheetView>
  </sheetViews>
  <sheetFormatPr defaultRowHeight="18"/>
  <cols>
    <col min="1" max="1" width="9" style="7"/>
    <col min="2" max="2" width="16.25" style="16" customWidth="1"/>
    <col min="3" max="3" width="11.5" style="7" bestFit="1" customWidth="1"/>
    <col min="4" max="4" width="9" style="7"/>
    <col min="5" max="6" width="0" style="8" hidden="1" customWidth="1"/>
    <col min="7" max="7" width="3.5" style="8" hidden="1" customWidth="1"/>
    <col min="8" max="8" width="9" style="7"/>
    <col min="9" max="9" width="15.25" style="19" customWidth="1"/>
    <col min="10" max="10" width="9" style="19"/>
    <col min="11" max="11" width="14.25" style="19" bestFit="1" customWidth="1"/>
    <col min="12" max="12" width="9" style="19"/>
    <col min="13" max="13" width="9.625" style="19" bestFit="1" customWidth="1"/>
    <col min="14" max="14" width="9" style="19"/>
    <col min="15" max="15" width="11.375" style="19" bestFit="1" customWidth="1"/>
    <col min="16" max="16" width="9" style="19"/>
    <col min="17" max="17" width="12.625" style="19" bestFit="1" customWidth="1"/>
    <col min="18" max="18" width="9" style="19"/>
    <col min="19" max="19" width="11.375" style="19" bestFit="1" customWidth="1"/>
    <col min="20" max="20" width="9" style="19"/>
    <col min="21" max="16384" width="9" style="7"/>
  </cols>
  <sheetData>
    <row r="1" spans="1:20">
      <c r="J1" s="106" t="s">
        <v>50</v>
      </c>
      <c r="K1" s="107"/>
      <c r="L1" s="108" t="s">
        <v>51</v>
      </c>
      <c r="M1" s="109"/>
      <c r="N1" s="110" t="s">
        <v>52</v>
      </c>
      <c r="O1" s="111"/>
      <c r="P1" s="112" t="s">
        <v>53</v>
      </c>
      <c r="Q1" s="113"/>
      <c r="R1" s="104" t="s">
        <v>54</v>
      </c>
      <c r="S1" s="105"/>
    </row>
    <row r="2" spans="1:20">
      <c r="A2" s="101" t="s">
        <v>0</v>
      </c>
      <c r="B2" s="101"/>
      <c r="C2" s="11" t="s">
        <v>55</v>
      </c>
      <c r="I2" s="65" t="s">
        <v>0</v>
      </c>
      <c r="J2" s="19" t="s">
        <v>37</v>
      </c>
      <c r="K2" s="19" t="s">
        <v>38</v>
      </c>
      <c r="L2" s="19" t="s">
        <v>39</v>
      </c>
      <c r="M2" s="19" t="s">
        <v>40</v>
      </c>
      <c r="N2" s="19" t="s">
        <v>39</v>
      </c>
      <c r="O2" s="19" t="s">
        <v>40</v>
      </c>
      <c r="P2" s="19" t="s">
        <v>39</v>
      </c>
      <c r="Q2" s="19" t="s">
        <v>40</v>
      </c>
      <c r="R2" s="19" t="s">
        <v>39</v>
      </c>
      <c r="S2" s="19" t="s">
        <v>40</v>
      </c>
    </row>
    <row r="3" spans="1:20" ht="19.5">
      <c r="A3" s="96" t="s">
        <v>56</v>
      </c>
      <c r="B3" s="18" t="s">
        <v>57</v>
      </c>
      <c r="C3" s="21">
        <f t="shared" ref="C3:C26" si="0">S3</f>
        <v>322075</v>
      </c>
      <c r="E3" s="118" t="s">
        <v>50</v>
      </c>
      <c r="F3" s="119"/>
      <c r="G3" s="119"/>
      <c r="I3" s="65" t="s">
        <v>42</v>
      </c>
      <c r="J3" s="62">
        <v>5</v>
      </c>
      <c r="K3" s="29">
        <v>312075</v>
      </c>
      <c r="L3" s="30">
        <v>3</v>
      </c>
      <c r="M3" s="30">
        <v>10000</v>
      </c>
      <c r="N3" s="31"/>
      <c r="O3" s="32"/>
      <c r="P3" s="33"/>
      <c r="Q3" s="34"/>
      <c r="R3" s="35">
        <v>8</v>
      </c>
      <c r="S3" s="35">
        <v>322075</v>
      </c>
    </row>
    <row r="4" spans="1:20" ht="19.5">
      <c r="A4" s="97"/>
      <c r="B4" s="14" t="s">
        <v>58</v>
      </c>
      <c r="C4" s="21">
        <f t="shared" si="0"/>
        <v>437934</v>
      </c>
      <c r="E4" s="27"/>
      <c r="F4" s="28"/>
      <c r="G4" s="28"/>
      <c r="I4" s="14" t="s">
        <v>19</v>
      </c>
      <c r="J4" s="62">
        <v>9</v>
      </c>
      <c r="K4" s="29">
        <v>427934</v>
      </c>
      <c r="L4" s="30">
        <v>3</v>
      </c>
      <c r="M4" s="30">
        <v>10000</v>
      </c>
      <c r="N4" s="31"/>
      <c r="O4" s="32"/>
      <c r="P4" s="33"/>
      <c r="Q4" s="34"/>
      <c r="R4" s="35">
        <v>12</v>
      </c>
      <c r="S4" s="35">
        <v>437934</v>
      </c>
    </row>
    <row r="5" spans="1:20" ht="19.5">
      <c r="A5" s="97"/>
      <c r="B5" s="14" t="s">
        <v>99</v>
      </c>
      <c r="C5" s="21">
        <f t="shared" si="0"/>
        <v>10000</v>
      </c>
      <c r="E5" s="27"/>
      <c r="F5" s="28"/>
      <c r="G5" s="28"/>
      <c r="I5" s="14" t="s">
        <v>99</v>
      </c>
      <c r="J5" s="62">
        <v>0</v>
      </c>
      <c r="K5" s="29">
        <v>0</v>
      </c>
      <c r="L5" s="30">
        <v>3</v>
      </c>
      <c r="M5" s="30">
        <v>10000</v>
      </c>
      <c r="N5" s="31"/>
      <c r="O5" s="32"/>
      <c r="P5" s="33"/>
      <c r="Q5" s="34"/>
      <c r="R5" s="35">
        <v>3</v>
      </c>
      <c r="S5" s="35">
        <v>10000</v>
      </c>
    </row>
    <row r="6" spans="1:20" s="9" customFormat="1" ht="19.5">
      <c r="A6" s="116"/>
      <c r="B6" s="18" t="s">
        <v>105</v>
      </c>
      <c r="C6" s="21">
        <f t="shared" si="0"/>
        <v>213762</v>
      </c>
      <c r="E6" s="28" t="s">
        <v>59</v>
      </c>
      <c r="F6" s="28" t="s">
        <v>60</v>
      </c>
      <c r="G6" s="28" t="s">
        <v>61</v>
      </c>
      <c r="I6" s="18" t="s">
        <v>105</v>
      </c>
      <c r="J6" s="62">
        <v>5</v>
      </c>
      <c r="K6" s="29">
        <v>203762</v>
      </c>
      <c r="L6" s="30">
        <v>3</v>
      </c>
      <c r="M6" s="30">
        <v>10000</v>
      </c>
      <c r="N6" s="31"/>
      <c r="O6" s="32"/>
      <c r="P6" s="33"/>
      <c r="Q6" s="34"/>
      <c r="R6" s="35">
        <v>8</v>
      </c>
      <c r="S6" s="35">
        <v>213762</v>
      </c>
      <c r="T6" s="20"/>
    </row>
    <row r="7" spans="1:20" s="9" customFormat="1">
      <c r="A7" s="116"/>
      <c r="B7" s="18" t="s">
        <v>106</v>
      </c>
      <c r="C7" s="21">
        <f t="shared" si="0"/>
        <v>239838</v>
      </c>
      <c r="E7" s="28"/>
      <c r="F7" s="28"/>
      <c r="G7" s="28"/>
      <c r="I7" s="18" t="s">
        <v>106</v>
      </c>
      <c r="J7" s="62">
        <v>2</v>
      </c>
      <c r="K7" s="29">
        <v>229838</v>
      </c>
      <c r="L7" s="30">
        <v>3</v>
      </c>
      <c r="M7" s="30">
        <v>10000</v>
      </c>
      <c r="N7" s="31"/>
      <c r="O7" s="32"/>
      <c r="P7" s="33"/>
      <c r="Q7" s="34"/>
      <c r="R7" s="35">
        <v>5</v>
      </c>
      <c r="S7" s="35">
        <v>239838</v>
      </c>
      <c r="T7" s="20"/>
    </row>
    <row r="8" spans="1:20">
      <c r="A8" s="116"/>
      <c r="B8" s="18" t="s">
        <v>20</v>
      </c>
      <c r="C8" s="21">
        <f t="shared" si="0"/>
        <v>434941</v>
      </c>
      <c r="E8" s="36">
        <v>2</v>
      </c>
      <c r="F8" s="36">
        <v>17</v>
      </c>
      <c r="G8" s="36">
        <f>E8+F8</f>
        <v>19</v>
      </c>
      <c r="I8" s="18" t="s">
        <v>20</v>
      </c>
      <c r="J8" s="62">
        <v>12</v>
      </c>
      <c r="K8" s="29">
        <v>424941</v>
      </c>
      <c r="L8" s="30">
        <v>3</v>
      </c>
      <c r="M8" s="30">
        <v>10000</v>
      </c>
      <c r="N8" s="31"/>
      <c r="O8" s="32"/>
      <c r="P8" s="33"/>
      <c r="Q8" s="34"/>
      <c r="R8" s="35">
        <v>15</v>
      </c>
      <c r="S8" s="35">
        <v>434941</v>
      </c>
    </row>
    <row r="9" spans="1:20">
      <c r="A9" s="116"/>
      <c r="B9" s="18" t="s">
        <v>62</v>
      </c>
      <c r="C9" s="21">
        <f t="shared" si="0"/>
        <v>10000</v>
      </c>
      <c r="E9" s="36">
        <v>4</v>
      </c>
      <c r="F9" s="36">
        <v>4</v>
      </c>
      <c r="G9" s="36">
        <f t="shared" ref="G9:G36" si="1">E9+F9</f>
        <v>8</v>
      </c>
      <c r="I9" s="18" t="s">
        <v>21</v>
      </c>
      <c r="J9" s="63">
        <v>0</v>
      </c>
      <c r="K9" s="29">
        <v>0</v>
      </c>
      <c r="L9" s="30">
        <v>3</v>
      </c>
      <c r="M9" s="30">
        <v>10000</v>
      </c>
      <c r="N9" s="31"/>
      <c r="O9" s="32"/>
      <c r="P9" s="33"/>
      <c r="Q9" s="34"/>
      <c r="R9" s="35">
        <v>3</v>
      </c>
      <c r="S9" s="35">
        <v>10000</v>
      </c>
    </row>
    <row r="10" spans="1:20">
      <c r="A10" s="116"/>
      <c r="B10" s="18" t="s">
        <v>63</v>
      </c>
      <c r="C10" s="21">
        <f t="shared" si="0"/>
        <v>10000</v>
      </c>
      <c r="E10" s="36">
        <v>13</v>
      </c>
      <c r="F10" s="36">
        <v>7</v>
      </c>
      <c r="G10" s="36">
        <f t="shared" si="1"/>
        <v>20</v>
      </c>
      <c r="I10" s="18" t="s">
        <v>22</v>
      </c>
      <c r="J10" s="62">
        <v>0</v>
      </c>
      <c r="K10" s="29">
        <v>0</v>
      </c>
      <c r="L10" s="30">
        <v>3</v>
      </c>
      <c r="M10" s="30">
        <v>10000</v>
      </c>
      <c r="N10" s="31"/>
      <c r="O10" s="32"/>
      <c r="P10" s="33"/>
      <c r="Q10" s="34"/>
      <c r="R10" s="35">
        <v>3</v>
      </c>
      <c r="S10" s="35">
        <v>10000</v>
      </c>
    </row>
    <row r="11" spans="1:20">
      <c r="A11" s="116"/>
      <c r="B11" s="18" t="s">
        <v>64</v>
      </c>
      <c r="C11" s="21">
        <f t="shared" si="0"/>
        <v>10000</v>
      </c>
      <c r="E11" s="36">
        <v>3</v>
      </c>
      <c r="F11" s="36">
        <v>3</v>
      </c>
      <c r="G11" s="36">
        <f t="shared" si="1"/>
        <v>6</v>
      </c>
      <c r="I11" s="18" t="s">
        <v>23</v>
      </c>
      <c r="J11" s="62">
        <v>0</v>
      </c>
      <c r="K11" s="29">
        <v>0</v>
      </c>
      <c r="L11" s="30">
        <v>3</v>
      </c>
      <c r="M11" s="30">
        <v>10000</v>
      </c>
      <c r="N11" s="31"/>
      <c r="O11" s="32"/>
      <c r="P11" s="33"/>
      <c r="Q11" s="34"/>
      <c r="R11" s="35">
        <v>3</v>
      </c>
      <c r="S11" s="35">
        <v>10000</v>
      </c>
    </row>
    <row r="12" spans="1:20">
      <c r="A12" s="116"/>
      <c r="B12" s="18" t="s">
        <v>65</v>
      </c>
      <c r="C12" s="21">
        <f t="shared" si="0"/>
        <v>79667</v>
      </c>
      <c r="E12" s="36">
        <v>3</v>
      </c>
      <c r="F12" s="36">
        <v>5</v>
      </c>
      <c r="G12" s="36">
        <f t="shared" si="1"/>
        <v>8</v>
      </c>
      <c r="I12" s="18" t="s">
        <v>24</v>
      </c>
      <c r="J12" s="62">
        <v>1</v>
      </c>
      <c r="K12" s="29">
        <v>69667</v>
      </c>
      <c r="L12" s="30">
        <v>3</v>
      </c>
      <c r="M12" s="30">
        <v>10000</v>
      </c>
      <c r="N12" s="31"/>
      <c r="O12" s="32"/>
      <c r="P12" s="33"/>
      <c r="Q12" s="34"/>
      <c r="R12" s="35">
        <v>4</v>
      </c>
      <c r="S12" s="35">
        <v>79667</v>
      </c>
    </row>
    <row r="13" spans="1:20">
      <c r="A13" s="116"/>
      <c r="B13" s="18" t="s">
        <v>66</v>
      </c>
      <c r="C13" s="21">
        <f t="shared" si="0"/>
        <v>136490</v>
      </c>
      <c r="E13" s="36">
        <v>3</v>
      </c>
      <c r="F13" s="36">
        <v>18</v>
      </c>
      <c r="G13" s="36">
        <f t="shared" si="1"/>
        <v>21</v>
      </c>
      <c r="I13" s="18" t="s">
        <v>25</v>
      </c>
      <c r="J13" s="63">
        <v>4</v>
      </c>
      <c r="K13" s="29">
        <v>126490</v>
      </c>
      <c r="L13" s="30">
        <v>3</v>
      </c>
      <c r="M13" s="30">
        <v>10000</v>
      </c>
      <c r="N13" s="31"/>
      <c r="O13" s="32"/>
      <c r="P13" s="33"/>
      <c r="Q13" s="34"/>
      <c r="R13" s="35">
        <v>7</v>
      </c>
      <c r="S13" s="35">
        <v>136490</v>
      </c>
    </row>
    <row r="14" spans="1:20">
      <c r="A14" s="117"/>
      <c r="B14" s="15" t="s">
        <v>67</v>
      </c>
      <c r="C14" s="21">
        <f t="shared" si="0"/>
        <v>10000</v>
      </c>
      <c r="E14" s="36"/>
      <c r="F14" s="36"/>
      <c r="G14" s="36"/>
      <c r="I14" s="15" t="s">
        <v>26</v>
      </c>
      <c r="J14" s="62">
        <v>0</v>
      </c>
      <c r="K14" s="29">
        <v>0</v>
      </c>
      <c r="L14" s="30">
        <v>3</v>
      </c>
      <c r="M14" s="30">
        <v>10000</v>
      </c>
      <c r="N14" s="31"/>
      <c r="O14" s="32"/>
      <c r="P14" s="33"/>
      <c r="Q14" s="34"/>
      <c r="R14" s="35">
        <v>3</v>
      </c>
      <c r="S14" s="35">
        <v>10000</v>
      </c>
    </row>
    <row r="15" spans="1:20" ht="18" customHeight="1">
      <c r="A15" s="121" t="s">
        <v>68</v>
      </c>
      <c r="B15" s="18" t="s">
        <v>69</v>
      </c>
      <c r="C15" s="21">
        <f t="shared" si="0"/>
        <v>490681</v>
      </c>
      <c r="E15" s="36">
        <v>0</v>
      </c>
      <c r="F15" s="36">
        <v>8</v>
      </c>
      <c r="G15" s="36">
        <f t="shared" si="1"/>
        <v>8</v>
      </c>
      <c r="I15" s="18" t="s">
        <v>27</v>
      </c>
      <c r="J15" s="62">
        <v>7</v>
      </c>
      <c r="K15" s="29">
        <v>480681</v>
      </c>
      <c r="L15" s="30">
        <v>3</v>
      </c>
      <c r="M15" s="30">
        <v>10000</v>
      </c>
      <c r="N15" s="31"/>
      <c r="O15" s="32"/>
      <c r="P15" s="33"/>
      <c r="Q15" s="34"/>
      <c r="R15" s="35">
        <v>10</v>
      </c>
      <c r="S15" s="35">
        <v>490681</v>
      </c>
    </row>
    <row r="16" spans="1:20">
      <c r="A16" s="117"/>
      <c r="B16" s="18" t="s">
        <v>70</v>
      </c>
      <c r="C16" s="21">
        <f t="shared" si="0"/>
        <v>494027</v>
      </c>
      <c r="E16" s="36">
        <v>5</v>
      </c>
      <c r="F16" s="36">
        <v>18</v>
      </c>
      <c r="G16" s="36">
        <f t="shared" si="1"/>
        <v>23</v>
      </c>
      <c r="I16" s="18" t="s">
        <v>28</v>
      </c>
      <c r="J16" s="62">
        <v>8</v>
      </c>
      <c r="K16" s="29">
        <v>484027</v>
      </c>
      <c r="L16" s="30">
        <v>3</v>
      </c>
      <c r="M16" s="30">
        <v>10000</v>
      </c>
      <c r="N16" s="31"/>
      <c r="O16" s="32"/>
      <c r="P16" s="33"/>
      <c r="Q16" s="34"/>
      <c r="R16" s="35">
        <v>11</v>
      </c>
      <c r="S16" s="35">
        <v>494027</v>
      </c>
    </row>
    <row r="17" spans="1:19">
      <c r="A17" s="96" t="s">
        <v>71</v>
      </c>
      <c r="B17" s="18" t="s">
        <v>72</v>
      </c>
      <c r="C17" s="21">
        <f t="shared" si="0"/>
        <v>88494</v>
      </c>
      <c r="E17" s="36"/>
      <c r="F17" s="36"/>
      <c r="G17" s="36"/>
      <c r="I17" s="18" t="s">
        <v>29</v>
      </c>
      <c r="J17" s="62">
        <v>1</v>
      </c>
      <c r="K17" s="29">
        <v>78494</v>
      </c>
      <c r="L17" s="30">
        <v>3</v>
      </c>
      <c r="M17" s="30">
        <v>10000</v>
      </c>
      <c r="N17" s="31"/>
      <c r="O17" s="32"/>
      <c r="P17" s="33"/>
      <c r="Q17" s="34"/>
      <c r="R17" s="35">
        <v>4</v>
      </c>
      <c r="S17" s="35">
        <v>88494</v>
      </c>
    </row>
    <row r="18" spans="1:19" ht="18" customHeight="1">
      <c r="A18" s="116"/>
      <c r="B18" s="18" t="s">
        <v>73</v>
      </c>
      <c r="C18" s="21">
        <f t="shared" si="0"/>
        <v>10000</v>
      </c>
      <c r="E18" s="36">
        <v>1</v>
      </c>
      <c r="F18" s="36">
        <v>10</v>
      </c>
      <c r="G18" s="36">
        <f t="shared" si="1"/>
        <v>11</v>
      </c>
      <c r="I18" s="18" t="s">
        <v>30</v>
      </c>
      <c r="J18" s="62">
        <v>0</v>
      </c>
      <c r="K18" s="29">
        <v>0</v>
      </c>
      <c r="L18" s="30">
        <v>3</v>
      </c>
      <c r="M18" s="30">
        <v>10000</v>
      </c>
      <c r="N18" s="31"/>
      <c r="O18" s="32"/>
      <c r="P18" s="33"/>
      <c r="Q18" s="34"/>
      <c r="R18" s="35">
        <v>3</v>
      </c>
      <c r="S18" s="35">
        <v>10000</v>
      </c>
    </row>
    <row r="19" spans="1:19">
      <c r="A19" s="116"/>
      <c r="B19" s="18" t="s">
        <v>74</v>
      </c>
      <c r="C19" s="21">
        <f t="shared" si="0"/>
        <v>71784</v>
      </c>
      <c r="E19" s="36">
        <v>2</v>
      </c>
      <c r="F19" s="36">
        <v>1</v>
      </c>
      <c r="G19" s="36">
        <f t="shared" si="1"/>
        <v>3</v>
      </c>
      <c r="I19" s="18" t="s">
        <v>31</v>
      </c>
      <c r="J19" s="62">
        <v>2</v>
      </c>
      <c r="K19" s="29">
        <v>56644</v>
      </c>
      <c r="L19" s="30">
        <v>3</v>
      </c>
      <c r="M19" s="30">
        <v>10000</v>
      </c>
      <c r="N19" s="31">
        <v>4</v>
      </c>
      <c r="O19" s="32">
        <v>5140</v>
      </c>
      <c r="P19" s="33"/>
      <c r="Q19" s="34"/>
      <c r="R19" s="35">
        <v>9</v>
      </c>
      <c r="S19" s="35">
        <v>71784</v>
      </c>
    </row>
    <row r="20" spans="1:19">
      <c r="A20" s="116"/>
      <c r="B20" s="18" t="s">
        <v>102</v>
      </c>
      <c r="C20" s="21">
        <f t="shared" si="0"/>
        <v>31810</v>
      </c>
      <c r="E20" s="36">
        <v>0</v>
      </c>
      <c r="F20" s="36">
        <v>2</v>
      </c>
      <c r="G20" s="36">
        <f t="shared" si="1"/>
        <v>2</v>
      </c>
      <c r="I20" s="18" t="s">
        <v>102</v>
      </c>
      <c r="J20" s="62">
        <v>0</v>
      </c>
      <c r="K20" s="29">
        <v>0</v>
      </c>
      <c r="L20" s="30">
        <v>3</v>
      </c>
      <c r="M20" s="30">
        <v>10000</v>
      </c>
      <c r="N20" s="31">
        <v>7</v>
      </c>
      <c r="O20" s="32">
        <v>8210</v>
      </c>
      <c r="P20" s="33">
        <v>36</v>
      </c>
      <c r="Q20" s="34">
        <v>13600</v>
      </c>
      <c r="R20" s="35">
        <v>46</v>
      </c>
      <c r="S20" s="35">
        <v>31810</v>
      </c>
    </row>
    <row r="21" spans="1:19">
      <c r="A21" s="117"/>
      <c r="B21" s="18" t="s">
        <v>75</v>
      </c>
      <c r="C21" s="21">
        <f t="shared" si="0"/>
        <v>18036</v>
      </c>
      <c r="E21" s="36">
        <v>5</v>
      </c>
      <c r="F21" s="36">
        <v>11</v>
      </c>
      <c r="G21" s="36">
        <f t="shared" si="1"/>
        <v>16</v>
      </c>
      <c r="I21" s="18" t="s">
        <v>32</v>
      </c>
      <c r="J21" s="62">
        <v>1</v>
      </c>
      <c r="K21" s="29">
        <v>8036</v>
      </c>
      <c r="L21" s="30">
        <v>3</v>
      </c>
      <c r="M21" s="30">
        <v>10000</v>
      </c>
      <c r="N21" s="31"/>
      <c r="O21" s="32"/>
      <c r="P21" s="33"/>
      <c r="Q21" s="34"/>
      <c r="R21" s="35">
        <v>4</v>
      </c>
      <c r="S21" s="35">
        <v>18036</v>
      </c>
    </row>
    <row r="22" spans="1:19">
      <c r="A22" s="97" t="s">
        <v>76</v>
      </c>
      <c r="B22" s="18" t="s">
        <v>77</v>
      </c>
      <c r="C22" s="21">
        <f t="shared" si="0"/>
        <v>17437</v>
      </c>
      <c r="E22" s="36"/>
      <c r="F22" s="36"/>
      <c r="G22" s="36"/>
      <c r="I22" s="18" t="s">
        <v>33</v>
      </c>
      <c r="J22" s="62">
        <v>1</v>
      </c>
      <c r="K22" s="29">
        <v>7437</v>
      </c>
      <c r="L22" s="30">
        <v>3</v>
      </c>
      <c r="M22" s="30">
        <v>10000</v>
      </c>
      <c r="N22" s="31"/>
      <c r="O22" s="32"/>
      <c r="P22" s="33"/>
      <c r="Q22" s="34"/>
      <c r="R22" s="35">
        <v>4</v>
      </c>
      <c r="S22" s="35">
        <v>17437</v>
      </c>
    </row>
    <row r="23" spans="1:19" ht="18" customHeight="1">
      <c r="A23" s="116"/>
      <c r="B23" s="18" t="s">
        <v>78</v>
      </c>
      <c r="C23" s="21">
        <f t="shared" si="0"/>
        <v>81427</v>
      </c>
      <c r="E23" s="36">
        <v>7</v>
      </c>
      <c r="F23" s="36">
        <v>21</v>
      </c>
      <c r="G23" s="36">
        <f t="shared" si="1"/>
        <v>28</v>
      </c>
      <c r="I23" s="18" t="s">
        <v>34</v>
      </c>
      <c r="J23" s="62">
        <v>2</v>
      </c>
      <c r="K23" s="29">
        <v>68277</v>
      </c>
      <c r="L23" s="30">
        <v>3</v>
      </c>
      <c r="M23" s="30">
        <v>10000</v>
      </c>
      <c r="N23" s="31">
        <v>2</v>
      </c>
      <c r="O23" s="32">
        <v>3150</v>
      </c>
      <c r="P23" s="33"/>
      <c r="Q23" s="34"/>
      <c r="R23" s="35">
        <v>7</v>
      </c>
      <c r="S23" s="35">
        <v>81427</v>
      </c>
    </row>
    <row r="24" spans="1:19">
      <c r="A24" s="117"/>
      <c r="B24" s="18" t="s">
        <v>79</v>
      </c>
      <c r="C24" s="21">
        <f t="shared" si="0"/>
        <v>31860</v>
      </c>
      <c r="E24" s="36">
        <v>7</v>
      </c>
      <c r="F24" s="36">
        <v>0</v>
      </c>
      <c r="G24" s="36">
        <f t="shared" si="1"/>
        <v>7</v>
      </c>
      <c r="I24" s="18" t="s">
        <v>35</v>
      </c>
      <c r="J24" s="62">
        <v>3</v>
      </c>
      <c r="K24" s="29">
        <v>21860</v>
      </c>
      <c r="L24" s="30">
        <v>3</v>
      </c>
      <c r="M24" s="30">
        <v>10000</v>
      </c>
      <c r="N24" s="31"/>
      <c r="O24" s="32"/>
      <c r="P24" s="33"/>
      <c r="Q24" s="34"/>
      <c r="R24" s="35">
        <v>6</v>
      </c>
      <c r="S24" s="35">
        <v>31860</v>
      </c>
    </row>
    <row r="25" spans="1:19">
      <c r="A25" s="114"/>
      <c r="B25" s="18" t="s">
        <v>80</v>
      </c>
      <c r="C25" s="21">
        <f t="shared" si="0"/>
        <v>10000</v>
      </c>
      <c r="E25" s="36"/>
      <c r="F25" s="36"/>
      <c r="G25" s="36"/>
      <c r="I25" s="18" t="s">
        <v>36</v>
      </c>
      <c r="J25" s="62">
        <v>0</v>
      </c>
      <c r="K25" s="29">
        <v>0</v>
      </c>
      <c r="L25" s="30">
        <v>3</v>
      </c>
      <c r="M25" s="30">
        <v>10000</v>
      </c>
      <c r="N25" s="31"/>
      <c r="O25" s="32"/>
      <c r="P25" s="33"/>
      <c r="Q25" s="34"/>
      <c r="R25" s="35">
        <v>3</v>
      </c>
      <c r="S25" s="35">
        <v>10000</v>
      </c>
    </row>
    <row r="26" spans="1:19">
      <c r="A26" s="115"/>
      <c r="B26" s="2" t="s">
        <v>1</v>
      </c>
      <c r="C26" s="21">
        <f t="shared" si="0"/>
        <v>45947</v>
      </c>
      <c r="E26" s="36">
        <v>13</v>
      </c>
      <c r="F26" s="36">
        <v>2</v>
      </c>
      <c r="G26" s="36">
        <f t="shared" si="1"/>
        <v>15</v>
      </c>
      <c r="I26" s="65" t="s">
        <v>41</v>
      </c>
      <c r="J26" s="62">
        <v>3</v>
      </c>
      <c r="K26" s="29">
        <v>35947</v>
      </c>
      <c r="L26" s="30">
        <v>21</v>
      </c>
      <c r="M26" s="30">
        <v>10000</v>
      </c>
      <c r="N26" s="31"/>
      <c r="O26" s="32"/>
      <c r="P26" s="33"/>
      <c r="Q26" s="34"/>
      <c r="R26" s="35">
        <v>24</v>
      </c>
      <c r="S26" s="35">
        <v>45947</v>
      </c>
    </row>
    <row r="27" spans="1:19">
      <c r="A27" s="115"/>
      <c r="B27" s="2" t="s">
        <v>2</v>
      </c>
      <c r="C27" s="21">
        <f>S27</f>
        <v>3306210</v>
      </c>
      <c r="E27" s="36">
        <v>3</v>
      </c>
      <c r="F27" s="36">
        <v>1</v>
      </c>
      <c r="G27" s="36">
        <f t="shared" si="1"/>
        <v>4</v>
      </c>
      <c r="I27" s="65" t="s">
        <v>2</v>
      </c>
      <c r="J27" s="64">
        <v>66</v>
      </c>
      <c r="K27" s="42">
        <v>3036110</v>
      </c>
      <c r="L27" s="37">
        <v>90</v>
      </c>
      <c r="M27" s="37">
        <v>240000</v>
      </c>
      <c r="N27" s="38">
        <v>13</v>
      </c>
      <c r="O27" s="39">
        <v>16500</v>
      </c>
      <c r="P27" s="40">
        <v>36</v>
      </c>
      <c r="Q27" s="41">
        <v>13600</v>
      </c>
      <c r="R27" s="43">
        <v>205</v>
      </c>
      <c r="S27" s="43">
        <v>3306210</v>
      </c>
    </row>
    <row r="28" spans="1:19" ht="19.5">
      <c r="B28" s="17"/>
      <c r="E28" s="36">
        <v>1</v>
      </c>
      <c r="F28" s="36">
        <v>1</v>
      </c>
      <c r="G28" s="36">
        <f t="shared" si="1"/>
        <v>2</v>
      </c>
    </row>
    <row r="29" spans="1:19">
      <c r="E29" s="36">
        <v>4</v>
      </c>
      <c r="F29" s="36">
        <v>1</v>
      </c>
      <c r="G29" s="36">
        <f t="shared" si="1"/>
        <v>5</v>
      </c>
    </row>
    <row r="30" spans="1:19">
      <c r="E30" s="36">
        <v>0</v>
      </c>
      <c r="F30" s="36">
        <v>1</v>
      </c>
      <c r="G30" s="36">
        <f t="shared" si="1"/>
        <v>1</v>
      </c>
    </row>
    <row r="31" spans="1:19">
      <c r="E31" s="36"/>
      <c r="F31" s="36"/>
      <c r="G31" s="36"/>
    </row>
    <row r="32" spans="1:19">
      <c r="E32" s="36"/>
      <c r="F32" s="36"/>
      <c r="G32" s="36"/>
    </row>
    <row r="33" spans="5:7">
      <c r="E33" s="36"/>
      <c r="F33" s="36"/>
      <c r="G33" s="36"/>
    </row>
    <row r="34" spans="5:7">
      <c r="E34" s="36">
        <v>4</v>
      </c>
      <c r="F34" s="36">
        <v>1</v>
      </c>
      <c r="G34" s="36">
        <f t="shared" si="1"/>
        <v>5</v>
      </c>
    </row>
    <row r="35" spans="5:7">
      <c r="E35" s="36">
        <v>0</v>
      </c>
      <c r="F35" s="36">
        <v>4</v>
      </c>
      <c r="G35" s="36">
        <f t="shared" si="1"/>
        <v>4</v>
      </c>
    </row>
    <row r="36" spans="5:7">
      <c r="E36" s="36">
        <v>2</v>
      </c>
      <c r="F36" s="36">
        <v>9</v>
      </c>
      <c r="G36" s="36">
        <f t="shared" si="1"/>
        <v>11</v>
      </c>
    </row>
    <row r="37" spans="5:7">
      <c r="E37" s="120"/>
      <c r="F37" s="120"/>
      <c r="G37" s="120"/>
    </row>
    <row r="38" spans="5:7">
      <c r="E38" s="44">
        <f>SUM(E8:E37)</f>
        <v>82</v>
      </c>
      <c r="F38" s="44">
        <f>SUM(F8:F37)</f>
        <v>145</v>
      </c>
      <c r="G38" s="44">
        <f>SUM(G8:G37)</f>
        <v>227</v>
      </c>
    </row>
  </sheetData>
  <mergeCells count="13">
    <mergeCell ref="A25:A27"/>
    <mergeCell ref="A22:A24"/>
    <mergeCell ref="E3:G3"/>
    <mergeCell ref="E37:G37"/>
    <mergeCell ref="A2:B2"/>
    <mergeCell ref="A15:A16"/>
    <mergeCell ref="A3:A14"/>
    <mergeCell ref="A17:A21"/>
    <mergeCell ref="R1:S1"/>
    <mergeCell ref="J1:K1"/>
    <mergeCell ref="L1:M1"/>
    <mergeCell ref="N1:O1"/>
    <mergeCell ref="P1:Q1"/>
  </mergeCells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27"/>
  <sheetViews>
    <sheetView topLeftCell="A10" workbookViewId="0">
      <selection activeCell="C3" sqref="C3:C26"/>
    </sheetView>
  </sheetViews>
  <sheetFormatPr defaultRowHeight="16.5"/>
  <cols>
    <col min="2" max="2" width="15.625" customWidth="1"/>
  </cols>
  <sheetData>
    <row r="2" spans="1:3">
      <c r="A2" s="101" t="s">
        <v>0</v>
      </c>
      <c r="B2" s="101"/>
      <c r="C2" s="11" t="s">
        <v>13</v>
      </c>
    </row>
    <row r="3" spans="1:3" ht="16.5" customHeight="1">
      <c r="A3" s="96" t="s">
        <v>3</v>
      </c>
      <c r="B3" s="18" t="s">
        <v>81</v>
      </c>
      <c r="C3" s="48">
        <v>2763</v>
      </c>
    </row>
    <row r="4" spans="1:3">
      <c r="A4" s="97"/>
      <c r="B4" s="14" t="s">
        <v>82</v>
      </c>
      <c r="C4" s="48">
        <v>2763</v>
      </c>
    </row>
    <row r="5" spans="1:3">
      <c r="A5" s="97"/>
      <c r="B5" s="14" t="s">
        <v>99</v>
      </c>
      <c r="C5" s="48">
        <v>2763</v>
      </c>
    </row>
    <row r="6" spans="1:3">
      <c r="A6" s="116"/>
      <c r="B6" s="18" t="s">
        <v>105</v>
      </c>
      <c r="C6" s="48">
        <v>2763</v>
      </c>
    </row>
    <row r="7" spans="1:3">
      <c r="A7" s="116"/>
      <c r="B7" s="18" t="s">
        <v>106</v>
      </c>
      <c r="C7" s="48">
        <v>2763</v>
      </c>
    </row>
    <row r="8" spans="1:3">
      <c r="A8" s="116"/>
      <c r="B8" s="18" t="s">
        <v>20</v>
      </c>
      <c r="C8" s="48">
        <v>2763</v>
      </c>
    </row>
    <row r="9" spans="1:3">
      <c r="A9" s="116"/>
      <c r="B9" s="18" t="s">
        <v>83</v>
      </c>
      <c r="C9" s="48">
        <v>2763</v>
      </c>
    </row>
    <row r="10" spans="1:3">
      <c r="A10" s="116"/>
      <c r="B10" s="18" t="s">
        <v>84</v>
      </c>
      <c r="C10" s="48">
        <v>2763</v>
      </c>
    </row>
    <row r="11" spans="1:3">
      <c r="A11" s="116"/>
      <c r="B11" s="18" t="s">
        <v>85</v>
      </c>
      <c r="C11" s="48">
        <v>2763</v>
      </c>
    </row>
    <row r="12" spans="1:3">
      <c r="A12" s="116"/>
      <c r="B12" s="18" t="s">
        <v>86</v>
      </c>
      <c r="C12" s="48">
        <v>2763</v>
      </c>
    </row>
    <row r="13" spans="1:3">
      <c r="A13" s="116"/>
      <c r="B13" s="18" t="s">
        <v>87</v>
      </c>
      <c r="C13" s="48">
        <v>2763</v>
      </c>
    </row>
    <row r="14" spans="1:3">
      <c r="A14" s="117"/>
      <c r="B14" s="15" t="s">
        <v>88</v>
      </c>
      <c r="C14" s="48">
        <v>2763</v>
      </c>
    </row>
    <row r="15" spans="1:3" ht="16.5" customHeight="1">
      <c r="A15" s="94" t="s">
        <v>15</v>
      </c>
      <c r="B15" s="18" t="s">
        <v>89</v>
      </c>
      <c r="C15" s="48">
        <v>2763</v>
      </c>
    </row>
    <row r="16" spans="1:3">
      <c r="A16" s="95"/>
      <c r="B16" s="18" t="s">
        <v>90</v>
      </c>
      <c r="C16" s="48">
        <v>2763</v>
      </c>
    </row>
    <row r="17" spans="1:3" ht="16.5" customHeight="1">
      <c r="A17" s="92" t="s">
        <v>10</v>
      </c>
      <c r="B17" s="18" t="s">
        <v>91</v>
      </c>
      <c r="C17" s="48">
        <v>12663</v>
      </c>
    </row>
    <row r="18" spans="1:3">
      <c r="A18" s="93"/>
      <c r="B18" s="18" t="s">
        <v>92</v>
      </c>
      <c r="C18" s="48">
        <v>12663</v>
      </c>
    </row>
    <row r="19" spans="1:3">
      <c r="A19" s="93"/>
      <c r="B19" s="18" t="s">
        <v>93</v>
      </c>
      <c r="C19" s="48">
        <v>12663</v>
      </c>
    </row>
    <row r="20" spans="1:3">
      <c r="A20" s="93"/>
      <c r="B20" s="18" t="s">
        <v>103</v>
      </c>
      <c r="C20" s="48">
        <v>120735</v>
      </c>
    </row>
    <row r="21" spans="1:3">
      <c r="A21" s="93"/>
      <c r="B21" s="18" t="s">
        <v>94</v>
      </c>
      <c r="C21" s="48">
        <v>12663</v>
      </c>
    </row>
    <row r="22" spans="1:3" ht="16.5" customHeight="1">
      <c r="A22" s="92" t="s">
        <v>11</v>
      </c>
      <c r="B22" s="18" t="s">
        <v>95</v>
      </c>
      <c r="C22" s="48">
        <v>2763</v>
      </c>
    </row>
    <row r="23" spans="1:3">
      <c r="A23" s="93"/>
      <c r="B23" s="18" t="s">
        <v>96</v>
      </c>
      <c r="C23" s="48">
        <v>2763</v>
      </c>
    </row>
    <row r="24" spans="1:3">
      <c r="A24" s="93"/>
      <c r="B24" s="18" t="s">
        <v>97</v>
      </c>
      <c r="C24" s="48">
        <v>2763</v>
      </c>
    </row>
    <row r="25" spans="1:3">
      <c r="A25" s="89"/>
      <c r="B25" s="18" t="s">
        <v>98</v>
      </c>
      <c r="C25" s="48">
        <v>2763</v>
      </c>
    </row>
    <row r="26" spans="1:3">
      <c r="A26" s="90"/>
      <c r="B26" s="2" t="s">
        <v>1</v>
      </c>
      <c r="C26" s="48">
        <v>2766</v>
      </c>
    </row>
    <row r="27" spans="1:3">
      <c r="A27" s="100"/>
      <c r="B27" s="2" t="s">
        <v>2</v>
      </c>
      <c r="C27" s="48">
        <f>SUM(C3:C26)</f>
        <v>223887</v>
      </c>
    </row>
  </sheetData>
  <mergeCells count="6">
    <mergeCell ref="A22:A24"/>
    <mergeCell ref="A25:A27"/>
    <mergeCell ref="A2:B2"/>
    <mergeCell ref="A17:A21"/>
    <mergeCell ref="A15:A16"/>
    <mergeCell ref="A3:A14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總表</vt:lpstr>
      <vt:lpstr>圖書視聽分項</vt:lpstr>
      <vt:lpstr>期刊分項</vt:lpstr>
      <vt:lpstr>報紙分項</vt:lpstr>
    </vt:vector>
  </TitlesOfParts>
  <Company>tcu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</dc:creator>
  <cp:lastModifiedBy>supeifen</cp:lastModifiedBy>
  <cp:lastPrinted>2015-11-17T00:25:58Z</cp:lastPrinted>
  <dcterms:created xsi:type="dcterms:W3CDTF">2008-02-21T00:25:03Z</dcterms:created>
  <dcterms:modified xsi:type="dcterms:W3CDTF">2016-07-11T06:11:33Z</dcterms:modified>
</cp:coreProperties>
</file>